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985" yWindow="3780" windowWidth="11295" windowHeight="5115" firstSheet="1" activeTab="7"/>
  </bookViews>
  <sheets>
    <sheet name="Proforma II by Qtr" sheetId="3" state="hidden" r:id="rId1"/>
    <sheet name="Tables Front Section excl acq" sheetId="4" r:id="rId2"/>
    <sheet name="IFRS 11" sheetId="5" state="hidden" r:id="rId3"/>
    <sheet name="Acquired Entities" sheetId="6" state="hidden" r:id="rId4"/>
    <sheet name="Segment Tables Summary Notes" sheetId="9" r:id="rId5"/>
    <sheet name="Proforma I by Qtr" sheetId="11" state="hidden" r:id="rId6"/>
    <sheet name="Pro-forma by segment" sheetId="12" state="hidden" r:id="rId7"/>
    <sheet name="Segment by Qtr notes" sheetId="10" r:id="rId8"/>
    <sheet name="Proforma Key figures" sheetId="14" state="hidden" r:id="rId9"/>
    <sheet name="Proforma Primaries" sheetId="15" state="hidden" r:id="rId10"/>
    <sheet name="Sheet1" sheetId="18" state="hidden" r:id="rId11"/>
    <sheet name="Sheet2" sheetId="19" state="hidden" r:id="rId12"/>
    <sheet name="Sheet3" sheetId="20" state="hidden" r:id="rId13"/>
  </sheets>
  <definedNames>
    <definedName name="OLE_LINK1" localSheetId="4">'Segment Tables Summary Notes'!#REF!</definedName>
    <definedName name="_xlnm.Print_Area" localSheetId="3">'Acquired Entities'!$L$18:$O$42</definedName>
    <definedName name="_xlnm.Print_Area" localSheetId="2">'IFRS 11'!$C$5:$I$38</definedName>
    <definedName name="_xlnm.Print_Area" localSheetId="5">'Proforma I by Qtr'!$B$4:$L$46</definedName>
    <definedName name="_xlnm.Print_Area" localSheetId="0">'Proforma II by Qtr'!$D$2:$P$45</definedName>
    <definedName name="_xlnm.Print_Area" localSheetId="7">'Segment by Qtr notes'!$B$2:$L$51</definedName>
    <definedName name="_xlnm.Print_Area" localSheetId="4">'Segment Tables Summary Notes'!$B$2:$O$41</definedName>
    <definedName name="_xlnm.Print_Area" localSheetId="1">'Tables Front Section excl acq'!$A$78:$F$108</definedName>
    <definedName name="Z_38CD2C20_855C_4B70_ADA6_5FED1C172A6A_.wvu.Cols" localSheetId="3" hidden="1">'Acquired Entities'!$D:$M,'Acquired Entities'!$Q:$Q</definedName>
    <definedName name="Z_38CD2C20_855C_4B70_ADA6_5FED1C172A6A_.wvu.Cols" localSheetId="0" hidden="1">'Proforma II by Qtr'!$A:$B</definedName>
    <definedName name="Z_38CD2C20_855C_4B70_ADA6_5FED1C172A6A_.wvu.PrintArea" localSheetId="3" hidden="1">'Acquired Entities'!$L$18:$O$42</definedName>
    <definedName name="Z_38CD2C20_855C_4B70_ADA6_5FED1C172A6A_.wvu.PrintArea" localSheetId="2" hidden="1">'IFRS 11'!$C$5:$I$38</definedName>
    <definedName name="Z_38CD2C20_855C_4B70_ADA6_5FED1C172A6A_.wvu.PrintArea" localSheetId="5" hidden="1">'Proforma I by Qtr'!$B$4:$L$46</definedName>
    <definedName name="Z_38CD2C20_855C_4B70_ADA6_5FED1C172A6A_.wvu.PrintArea" localSheetId="0" hidden="1">'Proforma II by Qtr'!$E$3:$O$44</definedName>
    <definedName name="Z_38CD2C20_855C_4B70_ADA6_5FED1C172A6A_.wvu.PrintArea" localSheetId="7" hidden="1">'Segment by Qtr notes'!$B$2:$L$51</definedName>
    <definedName name="Z_38CD2C20_855C_4B70_ADA6_5FED1C172A6A_.wvu.PrintArea" localSheetId="4" hidden="1">'Segment Tables Summary Notes'!$B$2:$O$41</definedName>
    <definedName name="Z_38CD2C20_855C_4B70_ADA6_5FED1C172A6A_.wvu.PrintArea" localSheetId="1" hidden="1">'Tables Front Section excl acq'!$A$78:$F$108</definedName>
    <definedName name="Z_38CD2C20_855C_4B70_ADA6_5FED1C172A6A_.wvu.Rows" localSheetId="9" hidden="1">'Proforma Primaries'!$84:$131</definedName>
    <definedName name="Z_38CD2C20_855C_4B70_ADA6_5FED1C172A6A_.wvu.Rows" localSheetId="1" hidden="1">'Tables Front Section excl acq'!$31:$37,'Tables Front Section excl acq'!$70:$76,'Tables Front Section excl acq'!#REF!</definedName>
  </definedNames>
  <calcPr calcId="145621"/>
  <customWorkbookViews>
    <customWorkbookView name="Patrik Karlsson - Personal View" guid="{38CD2C20-855C-4B70-ADA6-5FED1C172A6A}" mergeInterval="0" personalView="1" maximized="1" windowWidth="1920" windowHeight="894" activeSheetId="4"/>
  </customWorkbookViews>
</workbook>
</file>

<file path=xl/calcChain.xml><?xml version="1.0" encoding="utf-8"?>
<calcChain xmlns="http://schemas.openxmlformats.org/spreadsheetml/2006/main">
  <c r="C33" i="15" l="1"/>
  <c r="C44" i="11"/>
  <c r="Q33" i="6"/>
  <c r="G34" i="5"/>
  <c r="H34" i="5"/>
  <c r="H35" i="5"/>
  <c r="H36" i="5"/>
  <c r="H38" i="5"/>
  <c r="G35" i="5"/>
  <c r="G36" i="5"/>
  <c r="G38" i="5"/>
  <c r="G29" i="5"/>
  <c r="H29" i="5"/>
  <c r="G19" i="5"/>
  <c r="H19" i="5"/>
  <c r="H20" i="5"/>
  <c r="G20" i="5"/>
  <c r="O7" i="6"/>
  <c r="N18" i="6"/>
  <c r="N31" i="6"/>
  <c r="I33" i="5"/>
  <c r="G33" i="5"/>
  <c r="I32" i="5"/>
  <c r="I34" i="5"/>
  <c r="G28" i="5"/>
  <c r="I27" i="5"/>
  <c r="H26" i="5"/>
  <c r="I26" i="5"/>
  <c r="I23" i="5"/>
  <c r="I18" i="5"/>
  <c r="G17" i="5"/>
  <c r="H14" i="5"/>
  <c r="G14" i="5"/>
  <c r="I13" i="5"/>
  <c r="G13" i="5"/>
  <c r="I12" i="5"/>
  <c r="I11" i="5"/>
  <c r="I10" i="5"/>
  <c r="I14" i="5"/>
  <c r="H7" i="5"/>
  <c r="I7" i="5"/>
  <c r="H6" i="5"/>
  <c r="I6" i="5"/>
  <c r="I17" i="5"/>
  <c r="I19" i="5"/>
  <c r="I20" i="5"/>
  <c r="I28" i="5"/>
  <c r="I29" i="5"/>
  <c r="I35" i="5"/>
  <c r="I36" i="5"/>
  <c r="I38" i="5"/>
  <c r="G44" i="3"/>
  <c r="H44" i="3"/>
  <c r="I44" i="3"/>
  <c r="J44" i="3"/>
  <c r="L44" i="3"/>
  <c r="M44" i="3"/>
  <c r="N44" i="3"/>
  <c r="O44" i="3"/>
  <c r="K43" i="3"/>
  <c r="K42" i="3"/>
  <c r="K44" i="3"/>
  <c r="F42" i="3"/>
  <c r="K41" i="3"/>
  <c r="F41" i="3"/>
  <c r="K40" i="3"/>
  <c r="F40" i="3"/>
  <c r="K39" i="3"/>
  <c r="F39" i="3"/>
  <c r="K36" i="3"/>
  <c r="F36" i="3"/>
  <c r="K35" i="3"/>
  <c r="F35" i="3"/>
  <c r="K34" i="3"/>
  <c r="F34" i="3"/>
  <c r="K33" i="3"/>
  <c r="F33" i="3"/>
  <c r="K32" i="3"/>
  <c r="F32" i="3"/>
  <c r="K31" i="3"/>
  <c r="F31" i="3"/>
  <c r="K28" i="3"/>
  <c r="F28" i="3"/>
  <c r="K27" i="3"/>
  <c r="F27" i="3"/>
  <c r="K26" i="3"/>
  <c r="F26" i="3"/>
  <c r="K25" i="3"/>
  <c r="F25" i="3"/>
  <c r="K24" i="3"/>
  <c r="F24" i="3"/>
  <c r="K23" i="3"/>
  <c r="F23" i="3"/>
  <c r="K20" i="3"/>
  <c r="F20" i="3"/>
  <c r="K19" i="3"/>
  <c r="F19" i="3"/>
  <c r="K18" i="3"/>
  <c r="F18" i="3"/>
  <c r="K17" i="3"/>
  <c r="F17" i="3"/>
  <c r="K16" i="3"/>
  <c r="F16" i="3"/>
  <c r="K15" i="3"/>
  <c r="F15" i="3"/>
  <c r="K12" i="3"/>
  <c r="F12" i="3"/>
  <c r="K11" i="3"/>
  <c r="F11" i="3"/>
  <c r="K10" i="3"/>
  <c r="F10" i="3"/>
  <c r="K9" i="3"/>
  <c r="F9" i="3"/>
  <c r="K8" i="3"/>
  <c r="F8" i="3"/>
  <c r="K7" i="3"/>
  <c r="F7" i="3"/>
  <c r="F44" i="3"/>
  <c r="D13" i="15"/>
  <c r="D11" i="15"/>
  <c r="D52" i="15"/>
  <c r="C55" i="15"/>
  <c r="C58" i="15"/>
  <c r="C61" i="15"/>
  <c r="D55" i="15"/>
  <c r="D58" i="15"/>
  <c r="D61" i="15"/>
  <c r="C27" i="15"/>
  <c r="E27" i="15" s="1"/>
  <c r="C28" i="15"/>
  <c r="E28" i="15" s="1"/>
  <c r="C29" i="15"/>
  <c r="E29" i="15" s="1"/>
  <c r="C31" i="15"/>
  <c r="E31" i="15" s="1"/>
  <c r="C32" i="15"/>
  <c r="E32" i="15" s="1"/>
  <c r="C36" i="15"/>
  <c r="E36" i="15" s="1"/>
  <c r="D9" i="15"/>
  <c r="E77" i="15"/>
  <c r="D63" i="15"/>
  <c r="D60" i="15"/>
  <c r="E60" i="15"/>
  <c r="D54" i="15"/>
  <c r="D53" i="15"/>
  <c r="E53" i="15"/>
  <c r="E52" i="15"/>
  <c r="D51" i="15"/>
  <c r="E51" i="15"/>
  <c r="E82" i="15"/>
  <c r="E81" i="15"/>
  <c r="E78" i="15"/>
  <c r="E69" i="15"/>
  <c r="E70" i="15"/>
  <c r="E71" i="15"/>
  <c r="E72" i="15"/>
  <c r="E73" i="15"/>
  <c r="E68" i="15"/>
  <c r="E63" i="15"/>
  <c r="C64" i="15"/>
  <c r="C74" i="15"/>
  <c r="E54" i="15"/>
  <c r="D50" i="15"/>
  <c r="E50" i="15"/>
  <c r="E46" i="15"/>
  <c r="E45" i="15"/>
  <c r="E47" i="15"/>
  <c r="D47" i="15"/>
  <c r="D64" i="15"/>
  <c r="D74" i="15"/>
  <c r="D46" i="15"/>
  <c r="D45" i="15"/>
  <c r="G54" i="15"/>
  <c r="E55" i="15"/>
  <c r="E58" i="15"/>
  <c r="E61" i="15"/>
  <c r="E64" i="15"/>
  <c r="E74" i="15"/>
  <c r="Q23" i="6"/>
  <c r="Q25" i="6"/>
  <c r="O26" i="6"/>
  <c r="O22" i="6"/>
  <c r="Q21" i="6"/>
  <c r="Q29" i="6"/>
  <c r="Q20" i="6"/>
  <c r="O24" i="6"/>
  <c r="O28" i="6"/>
  <c r="Q27" i="6"/>
  <c r="N28" i="6"/>
  <c r="O16" i="6"/>
  <c r="O10" i="6"/>
  <c r="O8" i="6"/>
  <c r="O37" i="6"/>
  <c r="O35" i="6"/>
  <c r="O39" i="6"/>
  <c r="N16" i="6"/>
  <c r="Q16" i="6"/>
  <c r="N10" i="6"/>
  <c r="Q10" i="6"/>
  <c r="N39" i="6"/>
  <c r="O12" i="6"/>
  <c r="O13" i="6"/>
  <c r="N8" i="6"/>
  <c r="Q8" i="6"/>
  <c r="N7" i="6"/>
  <c r="N37" i="6"/>
  <c r="O9" i="6"/>
  <c r="O11" i="6"/>
  <c r="O14" i="6"/>
  <c r="O41" i="6"/>
  <c r="N12" i="6"/>
  <c r="Q12" i="6"/>
  <c r="N11" i="6"/>
  <c r="N9" i="6"/>
  <c r="Q7" i="6"/>
  <c r="O15" i="6"/>
  <c r="N14" i="6"/>
  <c r="N15" i="6"/>
  <c r="N41" i="6"/>
  <c r="N13" i="6"/>
  <c r="C41" i="11"/>
  <c r="C45" i="11"/>
  <c r="C43" i="11"/>
  <c r="Q14" i="6"/>
  <c r="C11" i="11"/>
  <c r="C9" i="11"/>
  <c r="C13" i="11"/>
  <c r="E130" i="15"/>
  <c r="D89" i="15"/>
  <c r="D90" i="15"/>
  <c r="D91" i="15"/>
  <c r="D92" i="15"/>
  <c r="D93" i="15"/>
  <c r="D94" i="15"/>
  <c r="D97" i="15"/>
  <c r="D98" i="15"/>
  <c r="D99" i="15"/>
  <c r="D100" i="15"/>
  <c r="D101" i="15"/>
  <c r="D102" i="15"/>
  <c r="D103" i="15"/>
  <c r="D106" i="15"/>
  <c r="D109" i="15"/>
  <c r="D129" i="15"/>
  <c r="D110" i="15"/>
  <c r="D111" i="15"/>
  <c r="D112" i="15"/>
  <c r="D113" i="15"/>
  <c r="D128" i="15"/>
  <c r="D114" i="15"/>
  <c r="D117" i="15"/>
  <c r="D118" i="15"/>
  <c r="D119" i="15"/>
  <c r="D120" i="15"/>
  <c r="D121" i="15"/>
  <c r="D122" i="15"/>
  <c r="D123" i="15"/>
  <c r="D124" i="15"/>
  <c r="D125" i="15"/>
  <c r="D88" i="15"/>
  <c r="E9" i="19"/>
  <c r="F9" i="19"/>
  <c r="K9" i="19"/>
  <c r="J8" i="19"/>
  <c r="K8" i="19"/>
  <c r="J10" i="19"/>
  <c r="K10" i="19"/>
  <c r="J11" i="19"/>
  <c r="K11" i="19"/>
  <c r="J12" i="19"/>
  <c r="K12" i="19"/>
  <c r="J13" i="19"/>
  <c r="J17" i="19"/>
  <c r="K17" i="19"/>
  <c r="J18" i="19"/>
  <c r="K18" i="19"/>
  <c r="J19" i="19"/>
  <c r="K19" i="19"/>
  <c r="J20" i="19"/>
  <c r="K20" i="19"/>
  <c r="J21" i="19"/>
  <c r="K21" i="19"/>
  <c r="J22" i="19"/>
  <c r="K22" i="19"/>
  <c r="J26" i="19"/>
  <c r="J29" i="19"/>
  <c r="K29" i="19"/>
  <c r="J30" i="19"/>
  <c r="K30" i="19"/>
  <c r="J31" i="19"/>
  <c r="K31" i="19"/>
  <c r="J32" i="19"/>
  <c r="K32" i="19"/>
  <c r="J33" i="19"/>
  <c r="K33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I9" i="19"/>
  <c r="I10" i="19"/>
  <c r="I11" i="19"/>
  <c r="I12" i="19"/>
  <c r="I13" i="19"/>
  <c r="I14" i="19"/>
  <c r="I17" i="19"/>
  <c r="I18" i="19"/>
  <c r="I19" i="19"/>
  <c r="I20" i="19"/>
  <c r="I21" i="19"/>
  <c r="I22" i="19"/>
  <c r="I23" i="19"/>
  <c r="I26" i="19"/>
  <c r="I29" i="19"/>
  <c r="I30" i="19"/>
  <c r="I31" i="19"/>
  <c r="I32" i="19"/>
  <c r="I33" i="19"/>
  <c r="I34" i="19"/>
  <c r="I37" i="19"/>
  <c r="I38" i="19"/>
  <c r="I39" i="19"/>
  <c r="I40" i="19"/>
  <c r="I41" i="19"/>
  <c r="I42" i="19"/>
  <c r="I43" i="19"/>
  <c r="I44" i="19"/>
  <c r="I45" i="19"/>
  <c r="I8" i="19"/>
  <c r="E10" i="19"/>
  <c r="E43" i="19"/>
  <c r="F42" i="19"/>
  <c r="F41" i="19"/>
  <c r="F40" i="19"/>
  <c r="F39" i="19"/>
  <c r="F38" i="19"/>
  <c r="F37" i="19"/>
  <c r="D43" i="19"/>
  <c r="E34" i="19"/>
  <c r="E44" i="19"/>
  <c r="E45" i="19"/>
  <c r="J45" i="19"/>
  <c r="D34" i="19"/>
  <c r="F33" i="19"/>
  <c r="F32" i="19"/>
  <c r="F31" i="19"/>
  <c r="F30" i="19"/>
  <c r="F29" i="19"/>
  <c r="F26" i="19"/>
  <c r="K26" i="19"/>
  <c r="E22" i="19"/>
  <c r="F21" i="19"/>
  <c r="F20" i="19"/>
  <c r="F19" i="19"/>
  <c r="F18" i="19"/>
  <c r="D22" i="19"/>
  <c r="F13" i="19"/>
  <c r="K13" i="19"/>
  <c r="F12" i="19"/>
  <c r="F11" i="19"/>
  <c r="D14" i="19"/>
  <c r="E14" i="19"/>
  <c r="J14" i="19"/>
  <c r="J9" i="19"/>
  <c r="J44" i="19"/>
  <c r="J34" i="19"/>
  <c r="I47" i="19"/>
  <c r="F34" i="19"/>
  <c r="K34" i="19"/>
  <c r="F10" i="19"/>
  <c r="F43" i="19"/>
  <c r="D44" i="19"/>
  <c r="D45" i="19"/>
  <c r="D47" i="19"/>
  <c r="D23" i="19"/>
  <c r="F8" i="19"/>
  <c r="F14" i="19"/>
  <c r="K14" i="19"/>
  <c r="F17" i="19"/>
  <c r="F22" i="19"/>
  <c r="E23" i="19"/>
  <c r="E47" i="19"/>
  <c r="J23" i="19"/>
  <c r="J47" i="19"/>
  <c r="F44" i="19"/>
  <c r="F23" i="19"/>
  <c r="K23" i="19"/>
  <c r="F47" i="19"/>
  <c r="F45" i="19"/>
  <c r="K45" i="19"/>
  <c r="K47" i="19"/>
  <c r="K44" i="19"/>
  <c r="D41" i="6"/>
  <c r="G10" i="6"/>
  <c r="G7" i="6"/>
  <c r="G40" i="6"/>
  <c r="G38" i="6"/>
  <c r="G36" i="6"/>
  <c r="G34" i="6"/>
  <c r="G33" i="6"/>
  <c r="G21" i="6"/>
  <c r="G23" i="6"/>
  <c r="G25" i="6"/>
  <c r="G27" i="6"/>
  <c r="G29" i="6"/>
  <c r="G20" i="6"/>
  <c r="K23" i="6"/>
  <c r="K21" i="6"/>
  <c r="K19" i="6"/>
  <c r="E41" i="6"/>
  <c r="C89" i="15"/>
  <c r="E89" i="15" s="1"/>
  <c r="C90" i="15"/>
  <c r="E90" i="15" s="1"/>
  <c r="C91" i="15"/>
  <c r="E91" i="15" s="1"/>
  <c r="C92" i="15"/>
  <c r="E92" i="15" s="1"/>
  <c r="C93" i="15"/>
  <c r="E93" i="15" s="1"/>
  <c r="C97" i="15"/>
  <c r="E97" i="15" s="1"/>
  <c r="C98" i="15"/>
  <c r="E98" i="15" s="1"/>
  <c r="C99" i="15"/>
  <c r="E99" i="15" s="1"/>
  <c r="C100" i="15"/>
  <c r="E100" i="15" s="1"/>
  <c r="C101" i="15"/>
  <c r="E101" i="15" s="1"/>
  <c r="C106" i="15"/>
  <c r="E106" i="15" s="1"/>
  <c r="C109" i="15"/>
  <c r="E109" i="15" s="1"/>
  <c r="C110" i="15"/>
  <c r="E110" i="15" s="1"/>
  <c r="C111" i="15"/>
  <c r="E111" i="15" s="1"/>
  <c r="C112" i="15"/>
  <c r="E112" i="15"/>
  <c r="C113" i="15"/>
  <c r="E113" i="15" s="1"/>
  <c r="C117" i="15"/>
  <c r="E117" i="15" s="1"/>
  <c r="C118" i="15"/>
  <c r="E118" i="15" s="1"/>
  <c r="C119" i="15"/>
  <c r="E119" i="15" s="1"/>
  <c r="C120" i="15"/>
  <c r="E120" i="15" s="1"/>
  <c r="C121" i="15"/>
  <c r="E121" i="15" s="1"/>
  <c r="C122" i="15"/>
  <c r="E122" i="15" s="1"/>
  <c r="C88" i="15"/>
  <c r="E88" i="15" s="1"/>
  <c r="C11" i="15"/>
  <c r="E11" i="15" s="1"/>
  <c r="C4" i="15"/>
  <c r="E4" i="15" s="1"/>
  <c r="C5" i="15"/>
  <c r="E5" i="15" s="1"/>
  <c r="C9" i="15"/>
  <c r="E9" i="15" s="1"/>
  <c r="C10" i="15"/>
  <c r="E10" i="15" s="1"/>
  <c r="C12" i="15"/>
  <c r="E12" i="15" s="1"/>
  <c r="C13" i="15"/>
  <c r="E13" i="15" s="1"/>
  <c r="C15" i="15"/>
  <c r="C16" i="15"/>
  <c r="E16" i="15" s="1"/>
  <c r="C18" i="15"/>
  <c r="C19" i="15"/>
  <c r="E19" i="15" s="1"/>
  <c r="C21" i="15"/>
  <c r="C22" i="15"/>
  <c r="E22" i="15" s="1"/>
  <c r="D14" i="15"/>
  <c r="D6" i="15"/>
  <c r="D17" i="15"/>
  <c r="D20" i="15"/>
  <c r="D23" i="15"/>
  <c r="D33" i="15"/>
  <c r="D127" i="15"/>
  <c r="E39" i="6"/>
  <c r="D39" i="6"/>
  <c r="E37" i="6"/>
  <c r="D37" i="6"/>
  <c r="E35" i="6"/>
  <c r="D35" i="6"/>
  <c r="E24" i="6"/>
  <c r="D12" i="6"/>
  <c r="E28" i="6"/>
  <c r="E26" i="6"/>
  <c r="E22" i="6"/>
  <c r="D8" i="6"/>
  <c r="G8" i="6"/>
  <c r="E8" i="6"/>
  <c r="D10" i="6"/>
  <c r="E10" i="6"/>
  <c r="E12" i="6"/>
  <c r="D14" i="6"/>
  <c r="E14" i="6"/>
  <c r="E16" i="6"/>
  <c r="E7" i="6"/>
  <c r="D7" i="6"/>
  <c r="G14" i="6"/>
  <c r="G12" i="6"/>
  <c r="E15" i="6"/>
  <c r="D13" i="6"/>
  <c r="E9" i="6"/>
  <c r="E13" i="6"/>
  <c r="E11" i="6"/>
  <c r="D11" i="6"/>
  <c r="D15" i="6"/>
  <c r="D9" i="6"/>
  <c r="D18" i="11"/>
  <c r="L18" i="11" s="1"/>
  <c r="D19" i="11"/>
  <c r="L19" i="11" s="1"/>
  <c r="D20" i="11"/>
  <c r="D21" i="11"/>
  <c r="L21" i="11" s="1"/>
  <c r="D17" i="11"/>
  <c r="L17" i="11" s="1"/>
  <c r="L20" i="11"/>
  <c r="D42" i="6"/>
  <c r="G42" i="6" s="1"/>
  <c r="D45" i="11"/>
  <c r="L45" i="11" s="1"/>
  <c r="D44" i="11"/>
  <c r="L44" i="11" s="1"/>
  <c r="D43" i="11"/>
  <c r="L43" i="11" s="1"/>
  <c r="D42" i="11"/>
  <c r="L42" i="11" s="1"/>
  <c r="D41" i="11"/>
  <c r="L41" i="11" s="1"/>
  <c r="D37" i="11"/>
  <c r="L37" i="11" s="1"/>
  <c r="D36" i="11"/>
  <c r="L36" i="11" s="1"/>
  <c r="D35" i="11"/>
  <c r="D34" i="11"/>
  <c r="L34" i="11" s="1"/>
  <c r="D33" i="11"/>
  <c r="D13" i="11"/>
  <c r="L13" i="11" s="1"/>
  <c r="D12" i="11"/>
  <c r="L12" i="11" s="1"/>
  <c r="D11" i="11"/>
  <c r="L11" i="11" s="1"/>
  <c r="D10" i="11"/>
  <c r="L10" i="11" s="1"/>
  <c r="D9" i="11"/>
  <c r="L9" i="11" s="1"/>
  <c r="C14" i="15"/>
  <c r="C6" i="15"/>
  <c r="D12" i="14"/>
  <c r="C12" i="14" s="1"/>
  <c r="C17" i="15"/>
  <c r="C20" i="15"/>
  <c r="C23" i="15"/>
  <c r="C37" i="15"/>
  <c r="E37" i="15" s="1"/>
  <c r="C41" i="15"/>
  <c r="E41" i="15" s="1"/>
  <c r="C40" i="15"/>
  <c r="E40" i="15" s="1"/>
  <c r="D16" i="6"/>
  <c r="G16" i="6" s="1"/>
  <c r="C8" i="14"/>
  <c r="D28" i="11" l="1"/>
  <c r="L28" i="11" s="1"/>
  <c r="E6" i="15"/>
  <c r="C94" i="15"/>
  <c r="C129" i="15"/>
  <c r="E14" i="15"/>
  <c r="E17" i="15" s="1"/>
  <c r="E123" i="15"/>
  <c r="E114" i="15"/>
  <c r="E129" i="15"/>
  <c r="E128" i="15"/>
  <c r="E102" i="15"/>
  <c r="C128" i="15"/>
  <c r="D13" i="14"/>
  <c r="C13" i="14" s="1"/>
  <c r="C102" i="15"/>
  <c r="C123" i="15"/>
  <c r="E94" i="15"/>
  <c r="E103" i="15" s="1"/>
  <c r="C114" i="15"/>
  <c r="C124" i="15" s="1"/>
  <c r="C125" i="15" s="1"/>
  <c r="D14" i="14"/>
  <c r="D26" i="11"/>
  <c r="L26" i="11" s="1"/>
  <c r="D25" i="11"/>
  <c r="L25" i="11" s="1"/>
  <c r="D29" i="11"/>
  <c r="L29" i="11" s="1"/>
  <c r="Q42" i="6"/>
  <c r="C12" i="11"/>
  <c r="C42" i="11"/>
  <c r="C46" i="11" s="1"/>
  <c r="C10" i="11"/>
  <c r="D46" i="11"/>
  <c r="D27" i="11"/>
  <c r="L27" i="11" s="1"/>
  <c r="D22" i="11"/>
  <c r="L22" i="11" s="1"/>
  <c r="L35" i="11"/>
  <c r="L33" i="11"/>
  <c r="D38" i="11"/>
  <c r="L38" i="11" s="1"/>
  <c r="D14" i="11"/>
  <c r="C103" i="15" l="1"/>
  <c r="C127" i="15" s="1"/>
  <c r="D15" i="14"/>
  <c r="C15" i="14" s="1"/>
  <c r="C14" i="14"/>
  <c r="D16" i="14"/>
  <c r="C16" i="14" s="1"/>
  <c r="E124" i="15"/>
  <c r="E125" i="15" s="1"/>
  <c r="E127" i="15" s="1"/>
  <c r="F17" i="15"/>
  <c r="E20" i="15"/>
  <c r="E23" i="15" s="1"/>
  <c r="E33" i="15" s="1"/>
  <c r="C9" i="14"/>
  <c r="D30" i="11"/>
  <c r="L30" i="11" s="1"/>
  <c r="C14" i="11"/>
  <c r="L46" i="11"/>
  <c r="L14" i="11"/>
  <c r="G17" i="15" l="1"/>
  <c r="H17" i="15"/>
  <c r="C21" i="11"/>
  <c r="C36" i="11"/>
  <c r="C17" i="11"/>
  <c r="C33" i="11"/>
  <c r="C25" i="11" l="1"/>
  <c r="C34" i="11"/>
  <c r="C19" i="11"/>
  <c r="C37" i="11"/>
  <c r="C29" i="11" s="1"/>
  <c r="C18" i="11"/>
  <c r="C20" i="11"/>
  <c r="C28" i="11" s="1"/>
  <c r="Q34" i="6" l="1"/>
  <c r="Q35" i="6"/>
  <c r="Q37" i="6"/>
  <c r="Q36" i="6"/>
  <c r="C35" i="11"/>
  <c r="C26" i="11"/>
  <c r="C22" i="11"/>
  <c r="C27" i="11" l="1"/>
  <c r="C30" i="11" s="1"/>
  <c r="C38" i="11"/>
  <c r="Q40" i="6"/>
  <c r="Q41" i="6"/>
  <c r="D8" i="14"/>
  <c r="D9" i="14" l="1"/>
  <c r="Q38" i="6"/>
  <c r="Q39" i="6"/>
</calcChain>
</file>

<file path=xl/sharedStrings.xml><?xml version="1.0" encoding="utf-8"?>
<sst xmlns="http://schemas.openxmlformats.org/spreadsheetml/2006/main" count="1040" uniqueCount="387">
  <si>
    <t>KEY FIGURES (MEUR)</t>
  </si>
  <si>
    <t>Net sales</t>
  </si>
  <si>
    <t>EBITDA (adj*)</t>
  </si>
  <si>
    <t>EBITDA margin, % (adj*)</t>
  </si>
  <si>
    <t>EBITDA</t>
  </si>
  <si>
    <t>EBITDA margin, %</t>
  </si>
  <si>
    <t>Operating result (adj*)</t>
  </si>
  <si>
    <t>Operating margin, % (adj*)</t>
  </si>
  <si>
    <t>Operating result</t>
  </si>
  <si>
    <t>Operating margin, %</t>
  </si>
  <si>
    <t>Net result</t>
  </si>
  <si>
    <t>Earnings per share (EPS), EUR</t>
  </si>
  <si>
    <t>Interest-bearing net debt</t>
  </si>
  <si>
    <t>Jul–Sep</t>
  </si>
  <si>
    <t>MEUR</t>
  </si>
  <si>
    <t>EBITDA, margin %</t>
  </si>
  <si>
    <t>Capital expenditure</t>
  </si>
  <si>
    <t>Employees, FTE</t>
  </si>
  <si>
    <t>EBITDA** (adj*)</t>
  </si>
  <si>
    <t>EBITDA** margin, % (adj*)</t>
  </si>
  <si>
    <t>EBITDA**</t>
  </si>
  <si>
    <t xml:space="preserve">EBITDA**, margin % </t>
  </si>
  <si>
    <t>Delivery volumes, tonnes</t>
  </si>
  <si>
    <t>Deliveries, tonnes</t>
  </si>
  <si>
    <t>Group</t>
  </si>
  <si>
    <r>
      <t xml:space="preserve">Pro forma I (incl. LP Europe) </t>
    </r>
    <r>
      <rPr>
        <b/>
        <vertAlign val="superscript"/>
        <sz val="8"/>
        <color rgb="FF000000"/>
        <rFont val="Arial"/>
        <family val="2"/>
      </rPr>
      <t>2)</t>
    </r>
  </si>
  <si>
    <t>EBTIDA** margin, % (adj*)</t>
  </si>
  <si>
    <t xml:space="preserve">EBITDA** </t>
  </si>
  <si>
    <t>EBITDA**, margin, %</t>
  </si>
  <si>
    <t>RL</t>
  </si>
  <si>
    <t> -</t>
  </si>
  <si>
    <t>- </t>
  </si>
  <si>
    <t>GP</t>
  </si>
  <si>
    <t xml:space="preserve">Other operating income </t>
  </si>
  <si>
    <t xml:space="preserve">Total operating income </t>
  </si>
  <si>
    <t>Operating costs</t>
  </si>
  <si>
    <t xml:space="preserve">Changes in inventories </t>
  </si>
  <si>
    <t xml:space="preserve">Materials and supplies </t>
  </si>
  <si>
    <t xml:space="preserve">Other external costs </t>
  </si>
  <si>
    <t>Personnel costs</t>
  </si>
  <si>
    <t>Depreciation and amortisation</t>
  </si>
  <si>
    <t xml:space="preserve">Total operating costs </t>
  </si>
  <si>
    <t>Net financial items</t>
  </si>
  <si>
    <t>Taxes</t>
  </si>
  <si>
    <t>Other comprehensive income</t>
  </si>
  <si>
    <t>Items that may be reclassified to profit or loss</t>
  </si>
  <si>
    <t xml:space="preserve">Items that will not be reclassified to profit or loss </t>
  </si>
  <si>
    <t xml:space="preserve">Tax attributable to other comprehensive income </t>
  </si>
  <si>
    <t>Comprehensive income</t>
  </si>
  <si>
    <t>Parent company’s shareholders</t>
  </si>
  <si>
    <t>Non-controlling interests</t>
  </si>
  <si>
    <t>Comprehensive income attributable to:</t>
  </si>
  <si>
    <t>ASSETS</t>
  </si>
  <si>
    <t>Non-current assets</t>
  </si>
  <si>
    <t>Tangible assets</t>
  </si>
  <si>
    <t>Goodwill</t>
  </si>
  <si>
    <t>Other intangible assets</t>
  </si>
  <si>
    <t>Equity accounted investments</t>
  </si>
  <si>
    <t>Other non-current assets</t>
  </si>
  <si>
    <t>Deferred tax assets</t>
  </si>
  <si>
    <t xml:space="preserve">Total non-current assets </t>
  </si>
  <si>
    <t>Current assets</t>
  </si>
  <si>
    <t>Inventory</t>
  </si>
  <si>
    <t xml:space="preserve">Accounts receivable </t>
  </si>
  <si>
    <t>Other current assets</t>
  </si>
  <si>
    <t>Current tax assets</t>
  </si>
  <si>
    <t xml:space="preserve">Cash and cash equivalents </t>
  </si>
  <si>
    <t>Total current assets</t>
  </si>
  <si>
    <t>TOTAL ASSETS</t>
  </si>
  <si>
    <t>EQUITY AND LIABILITIES</t>
  </si>
  <si>
    <t>Equity</t>
  </si>
  <si>
    <t>Non-current liabilities</t>
  </si>
  <si>
    <t>Non-current borrowings</t>
  </si>
  <si>
    <t>Other non-current liabilities</t>
  </si>
  <si>
    <t xml:space="preserve">Deferred tax liabilities </t>
  </si>
  <si>
    <t>Provisions</t>
  </si>
  <si>
    <t xml:space="preserve">Total non-current liabilities </t>
  </si>
  <si>
    <t>Current liabilities</t>
  </si>
  <si>
    <t xml:space="preserve">Current borrowings </t>
  </si>
  <si>
    <t xml:space="preserve">Accounts payable </t>
  </si>
  <si>
    <t>Liabilities to equity accounted investments</t>
  </si>
  <si>
    <t>Accrued expenses and deferred income</t>
  </si>
  <si>
    <t>Current tax liabilities</t>
  </si>
  <si>
    <t xml:space="preserve">Other current liabilities and provisions </t>
  </si>
  <si>
    <t xml:space="preserve">Total current liabilities </t>
  </si>
  <si>
    <t>Total liabilities</t>
  </si>
  <si>
    <t>TOTAL EQUITY AND LIABILITIES</t>
  </si>
  <si>
    <t>ACQUIRED OPERATIONS</t>
  </si>
  <si>
    <t>EBITDA-margin % (adj*)</t>
  </si>
  <si>
    <t>EBITDA, margin, %</t>
  </si>
  <si>
    <t>Operating margin % (adj*)</t>
  </si>
  <si>
    <t>27 May–Sep</t>
  </si>
  <si>
    <t xml:space="preserve">Operating result </t>
  </si>
  <si>
    <t>Total</t>
  </si>
  <si>
    <t>-</t>
  </si>
  <si>
    <t>Decor</t>
  </si>
  <si>
    <t>Release Liners</t>
  </si>
  <si>
    <t>Industrial Applications</t>
  </si>
  <si>
    <t>Graphics &amp; Packaging</t>
  </si>
  <si>
    <t xml:space="preserve"> and eliminations</t>
  </si>
  <si>
    <t>Net sales, external</t>
  </si>
  <si>
    <t>Net sales, internal</t>
  </si>
  <si>
    <t>Other information</t>
  </si>
  <si>
    <t>Depreciation</t>
  </si>
  <si>
    <t>and eliminations</t>
  </si>
  <si>
    <t>Capital Expenditure</t>
  </si>
  <si>
    <t>SEGMENT FINANCIAL INFORMATION BY QUARTER</t>
  </si>
  <si>
    <t>Apr–Jun</t>
  </si>
  <si>
    <t>Jan–Mar</t>
  </si>
  <si>
    <t>Oct–Dec</t>
  </si>
  <si>
    <t>Net sales, MEUR</t>
  </si>
  <si>
    <t>Graphics and Packaging</t>
  </si>
  <si>
    <t>Other and eliminations</t>
  </si>
  <si>
    <t>EBITDA (adjusted), MEUR</t>
  </si>
  <si>
    <t>EBITDA, MEUR</t>
  </si>
  <si>
    <t>Operating result (adjusted), MEUR</t>
  </si>
  <si>
    <t>Operating result, MEUR</t>
  </si>
  <si>
    <t>Delivered volume, metric tonnes</t>
  </si>
  <si>
    <t>Margins (adjusted)</t>
  </si>
  <si>
    <t xml:space="preserve">Operating margin, % </t>
  </si>
  <si>
    <t xml:space="preserve">Capital structure at period’s end  </t>
  </si>
  <si>
    <t>Operating capital, MEUR</t>
  </si>
  <si>
    <t xml:space="preserve">Shareholders’ equity, MEUR </t>
  </si>
  <si>
    <t xml:space="preserve">Interest-bearing net debt, MEUR </t>
  </si>
  <si>
    <t>Debt/equity ratio, %</t>
  </si>
  <si>
    <t xml:space="preserve">Equity/assets ratio, % </t>
  </si>
  <si>
    <t>PRO FORMA KEY FIGURES</t>
  </si>
  <si>
    <t>Pro forma II</t>
  </si>
  <si>
    <t>Reported</t>
  </si>
  <si>
    <t>Munksjö</t>
  </si>
  <si>
    <t>Pro forma II adjustments</t>
  </si>
  <si>
    <t>Share of profit in equity accounted investments</t>
  </si>
  <si>
    <t xml:space="preserve">Net result </t>
  </si>
  <si>
    <t xml:space="preserve">  Exchange differences on translation of foreign operations for the period</t>
  </si>
  <si>
    <t xml:space="preserve">  Change in cash flow hedge reserve</t>
  </si>
  <si>
    <t xml:space="preserve">  Cash flow hedge transferred to this year's result</t>
  </si>
  <si>
    <t>Items that will not be reclassified to profit or loss</t>
  </si>
  <si>
    <t xml:space="preserve">  Actuarial gains and losses on defined benefit plans</t>
  </si>
  <si>
    <t>Net reesult attributable to:</t>
  </si>
  <si>
    <r>
      <t>CONSOLIDATED PRO FORMA STATEMENT OF COMPREHENSIVE INCOME FOR 12 MONTH PERIOD ENDED 31 DECEMBER, 2012</t>
    </r>
    <r>
      <rPr>
        <sz val="8"/>
        <color rgb="FFFFFFFF"/>
        <rFont val="Arial"/>
        <family val="2"/>
      </rPr>
      <t> </t>
    </r>
  </si>
  <si>
    <t xml:space="preserve">Result before tax </t>
  </si>
  <si>
    <t xml:space="preserve">      Exchange differences on translation of foreign operations for the period</t>
  </si>
  <si>
    <t xml:space="preserve">      Cash flow hedge transferred to this year's result</t>
  </si>
  <si>
    <t xml:space="preserve"> Tax attributable to other comprehensive income </t>
  </si>
  <si>
    <t>Net result attributable to:</t>
  </si>
  <si>
    <t xml:space="preserve">Munksjö </t>
  </si>
  <si>
    <t>Pensions obligations</t>
  </si>
  <si>
    <t>PRO FORMA I SEGMENT INFORMATION</t>
  </si>
  <si>
    <t xml:space="preserve"> </t>
  </si>
  <si>
    <t>Pro forma Net sales</t>
  </si>
  <si>
    <t>Eliminations and other</t>
  </si>
  <si>
    <t>Pro forma EBITDA, total</t>
  </si>
  <si>
    <t>Non-recurring items by segment</t>
  </si>
  <si>
    <t>2,3 </t>
  </si>
  <si>
    <t>Pro forma EBITDA excluding non-recurring items</t>
  </si>
  <si>
    <t>Elimination and other</t>
  </si>
  <si>
    <t xml:space="preserve">Eliminations </t>
  </si>
  <si>
    <t>Release Lners</t>
  </si>
  <si>
    <t>Eliminations</t>
  </si>
  <si>
    <t>Operating Capital</t>
  </si>
  <si>
    <t>Net debt</t>
  </si>
  <si>
    <t>Apr-Jun</t>
  </si>
  <si>
    <t>Jan-Mar</t>
  </si>
  <si>
    <t>Oct-Dec</t>
  </si>
  <si>
    <t>Jul-Sep</t>
  </si>
  <si>
    <t>CONSOLIDATED PRO FORMA STATEMENT OF FINANCIAL POSITION AS AT 30 SEPTEMBER, 2013</t>
  </si>
  <si>
    <t>Acquired RL</t>
  </si>
  <si>
    <t>Rounded</t>
  </si>
  <si>
    <t>Deliveries - BA RL (net)</t>
  </si>
  <si>
    <t>Deliveries Aspa to Turin eliminated</t>
  </si>
  <si>
    <t>ASPA including deliveries to RL</t>
  </si>
  <si>
    <t>Q2</t>
  </si>
  <si>
    <t>Accrued interest</t>
  </si>
  <si>
    <t>PPA</t>
  </si>
  <si>
    <t>Sep-Dec</t>
  </si>
  <si>
    <t>27 May–Dec</t>
  </si>
  <si>
    <t>Pro forma adjustments</t>
  </si>
  <si>
    <t xml:space="preserve">Pro forma </t>
  </si>
  <si>
    <r>
      <t>CONSOLIDATED PRO FORMA STATEMENT OF COMPREHENSIVE INCOME FOR YEAR 31 December , 2013</t>
    </r>
    <r>
      <rPr>
        <sz val="8"/>
        <color rgb="FFFFFFFF"/>
        <rFont val="Arial"/>
        <family val="2"/>
      </rPr>
      <t> </t>
    </r>
  </si>
  <si>
    <t xml:space="preserve">For year ended and as at 31 December, 2013 </t>
  </si>
  <si>
    <t>Restated</t>
  </si>
  <si>
    <t>SEGMENT INFORMATION 2014</t>
  </si>
  <si>
    <t>PRO FORMA SEGMENT INFORMATION</t>
  </si>
  <si>
    <t>Full Year</t>
  </si>
  <si>
    <t>Other</t>
  </si>
  <si>
    <t>Helår</t>
  </si>
  <si>
    <t>okt-dec</t>
  </si>
  <si>
    <t>jul-sept</t>
  </si>
  <si>
    <t>apr-jun</t>
  </si>
  <si>
    <t>jan-mars</t>
  </si>
  <si>
    <t>Pro forma nettoomsättning, MEUR</t>
  </si>
  <si>
    <t>Övrigt och elimineringar</t>
  </si>
  <si>
    <t>Koncernen</t>
  </si>
  <si>
    <t>Pro forma EBITDA, MEUR</t>
  </si>
  <si>
    <t xml:space="preserve">Poster av engångskaraktär, MEUR </t>
  </si>
  <si>
    <t>Pro forma EBITDA (just.), MEUR</t>
  </si>
  <si>
    <t>Leveransvolymer, ton</t>
  </si>
  <si>
    <t>368.2</t>
  </si>
  <si>
    <t>89.9</t>
  </si>
  <si>
    <t>86.8</t>
  </si>
  <si>
    <t>95.5</t>
  </si>
  <si>
    <t>96.0</t>
  </si>
  <si>
    <t>368.4</t>
  </si>
  <si>
    <t>99.6</t>
  </si>
  <si>
    <t>90.2</t>
  </si>
  <si>
    <t>91.3</t>
  </si>
  <si>
    <t>87.3</t>
  </si>
  <si>
    <t>432.8</t>
  </si>
  <si>
    <t>96.8</t>
  </si>
  <si>
    <t>105.3</t>
  </si>
  <si>
    <t>118.6</t>
  </si>
  <si>
    <t>112.1</t>
  </si>
  <si>
    <t>467.2</t>
  </si>
  <si>
    <t>110.4</t>
  </si>
  <si>
    <t>115.3</t>
  </si>
  <si>
    <t>123.1</t>
  </si>
  <si>
    <t>118.4</t>
  </si>
  <si>
    <t>158.0</t>
  </si>
  <si>
    <t>42.3</t>
  </si>
  <si>
    <t>35.6</t>
  </si>
  <si>
    <t>42.1</t>
  </si>
  <si>
    <t>38.0</t>
  </si>
  <si>
    <t>148.2</t>
  </si>
  <si>
    <t>37.0</t>
  </si>
  <si>
    <t>33.5</t>
  </si>
  <si>
    <t>40.6</t>
  </si>
  <si>
    <t>37.1</t>
  </si>
  <si>
    <t>175.9</t>
  </si>
  <si>
    <t>40.4</t>
  </si>
  <si>
    <t>41.2</t>
  </si>
  <si>
    <t>47.0</t>
  </si>
  <si>
    <t>47.3</t>
  </si>
  <si>
    <t>178.4</t>
  </si>
  <si>
    <t>43.4</t>
  </si>
  <si>
    <t>43.1</t>
  </si>
  <si>
    <t>45.8</t>
  </si>
  <si>
    <t>46.1</t>
  </si>
  <si>
    <t>–14.6</t>
  </si>
  <si>
    <t>–4.2</t>
  </si>
  <si>
    <t>–3.8</t>
  </si>
  <si>
    <t>–3.6</t>
  </si>
  <si>
    <t>–3.0</t>
  </si>
  <si>
    <t>–7.6</t>
  </si>
  <si>
    <t>–1.9</t>
  </si>
  <si>
    <t>–1.1</t>
  </si>
  <si>
    <t>–2.7</t>
  </si>
  <si>
    <t>1 120.3</t>
  </si>
  <si>
    <t>265.2</t>
  </si>
  <si>
    <t>265.1</t>
  </si>
  <si>
    <t>290.4</t>
  </si>
  <si>
    <t>1 154.6</t>
  </si>
  <si>
    <t>288.5</t>
  </si>
  <si>
    <t>281.0</t>
  </si>
  <si>
    <t>298.1</t>
  </si>
  <si>
    <t>287.0</t>
  </si>
  <si>
    <t>26.3</t>
  </si>
  <si>
    <t>2.1</t>
  </si>
  <si>
    <t>5.5</t>
  </si>
  <si>
    <t>9.4</t>
  </si>
  <si>
    <t>9.3</t>
  </si>
  <si>
    <t>29.8</t>
  </si>
  <si>
    <t>8.3</t>
  </si>
  <si>
    <t>7.0</t>
  </si>
  <si>
    <t>6.1</t>
  </si>
  <si>
    <t>8.4</t>
  </si>
  <si>
    <t>21.2</t>
  </si>
  <si>
    <t>4.8</t>
  </si>
  <si>
    <t>6.5</t>
  </si>
  <si>
    <t>4.5</t>
  </si>
  <si>
    <t>5.4</t>
  </si>
  <si>
    <t>34.2</t>
  </si>
  <si>
    <t>11.0</t>
  </si>
  <si>
    <t>5.8</t>
  </si>
  <si>
    <t>10.2</t>
  </si>
  <si>
    <t>7.2</t>
  </si>
  <si>
    <t>14.7</t>
  </si>
  <si>
    <t>4.9</t>
  </si>
  <si>
    <t>1.7</t>
  </si>
  <si>
    <t>3.6</t>
  </si>
  <si>
    <t>11.7</t>
  </si>
  <si>
    <t>1.3</t>
  </si>
  <si>
    <t>1.2</t>
  </si>
  <si>
    <t>4.3</t>
  </si>
  <si>
    <t>–7.0</t>
  </si>
  <si>
    <t>–6.0</t>
  </si>
  <si>
    <t>–2.2</t>
  </si>
  <si>
    <t>–0.6</t>
  </si>
  <si>
    <t>1.8</t>
  </si>
  <si>
    <t>2.6</t>
  </si>
  <si>
    <t>2.2</t>
  </si>
  <si>
    <t>0.3</t>
  </si>
  <si>
    <t>0.7</t>
  </si>
  <si>
    <t>–12.9</t>
  </si>
  <si>
    <t>–4.8</t>
  </si>
  <si>
    <t>–1.7</t>
  </si>
  <si>
    <t>–4.5</t>
  </si>
  <si>
    <t>–39.5</t>
  </si>
  <si>
    <t>–5.2</t>
  </si>
  <si>
    <t>–27.8</t>
  </si>
  <si>
    <t>1.0</t>
  </si>
  <si>
    <t>9.8</t>
  </si>
  <si>
    <t>13.3</t>
  </si>
  <si>
    <t>18.2</t>
  </si>
  <si>
    <t>39.8</t>
  </si>
  <si>
    <t>21.1</t>
  </si>
  <si>
    <t>8.6</t>
  </si>
  <si>
    <t>16.3</t>
  </si>
  <si>
    <t>–6.2</t>
  </si>
  <si>
    <t>7.4</t>
  </si>
  <si>
    <t>6.6</t>
  </si>
  <si>
    <t>0.5</t>
  </si>
  <si>
    <t>–</t>
  </si>
  <si>
    <t>0.2</t>
  </si>
  <si>
    <t>2.7</t>
  </si>
  <si>
    <t>1.9</t>
  </si>
  <si>
    <t>0.6</t>
  </si>
  <si>
    <t>1.5</t>
  </si>
  <si>
    <t>0.8</t>
  </si>
  <si>
    <t>0.0</t>
  </si>
  <si>
    <t>0.4</t>
  </si>
  <si>
    <t>6.4</t>
  </si>
  <si>
    <t>0.9</t>
  </si>
  <si>
    <t>1.1</t>
  </si>
  <si>
    <t>4.0</t>
  </si>
  <si>
    <t>2.3</t>
  </si>
  <si>
    <t>34.3</t>
  </si>
  <si>
    <t>4.4</t>
  </si>
  <si>
    <t>21.8</t>
  </si>
  <si>
    <t>15.8</t>
  </si>
  <si>
    <t>3.0</t>
  </si>
  <si>
    <t>36.8</t>
  </si>
  <si>
    <t>4.6</t>
  </si>
  <si>
    <t>27.9</t>
  </si>
  <si>
    <t>33.7</t>
  </si>
  <si>
    <t>8.7</t>
  </si>
  <si>
    <t>6.0</t>
  </si>
  <si>
    <t>9.6</t>
  </si>
  <si>
    <t>30.3</t>
  </si>
  <si>
    <t>6.3</t>
  </si>
  <si>
    <t>23.9</t>
  </si>
  <si>
    <t>6.7</t>
  </si>
  <si>
    <t>7.1</t>
  </si>
  <si>
    <t>4.7</t>
  </si>
  <si>
    <t>35.7</t>
  </si>
  <si>
    <t>16.0</t>
  </si>
  <si>
    <t>5.7</t>
  </si>
  <si>
    <t>5.0</t>
  </si>
  <si>
    <t>12.1</t>
  </si>
  <si>
    <t>1.4</t>
  </si>
  <si>
    <t>–0.5</t>
  </si>
  <si>
    <t>–1.3</t>
  </si>
  <si>
    <t>3.7</t>
  </si>
  <si>
    <t>–8.9</t>
  </si>
  <si>
    <t>–1.4</t>
  </si>
  <si>
    <t>–1.5</t>
  </si>
  <si>
    <t>–0.4</t>
  </si>
  <si>
    <t>–3.3</t>
  </si>
  <si>
    <t>64.1</t>
  </si>
  <si>
    <t>16.8</t>
  </si>
  <si>
    <t>18.9</t>
  </si>
  <si>
    <t>76.6</t>
  </si>
  <si>
    <t>23.3</t>
  </si>
  <si>
    <t>13.2</t>
  </si>
  <si>
    <t>18.4</t>
  </si>
  <si>
    <t>21.7</t>
  </si>
  <si>
    <t>–14,100</t>
  </si>
  <si>
    <t>–4,100</t>
  </si>
  <si>
    <t>–3,000</t>
  </si>
  <si>
    <t>–3,900</t>
  </si>
  <si>
    <t>–3,100</t>
  </si>
  <si>
    <t>–8,400</t>
  </si>
  <si>
    <t>–2,000</t>
  </si>
  <si>
    <t>–2,500</t>
  </si>
  <si>
    <t>–1,900</t>
  </si>
  <si>
    <t xml:space="preserve">CONDENSED STATEMENT OF FINANCIAL POSITION </t>
  </si>
  <si>
    <t>As published</t>
  </si>
  <si>
    <t>Change</t>
  </si>
  <si>
    <t>Other current liabilities</t>
  </si>
  <si>
    <t>27 May–S</t>
  </si>
  <si>
    <t>SEGMENT INFORMATION 2015</t>
  </si>
  <si>
    <t>Jan-Dec</t>
  </si>
  <si>
    <t>Return on operating capital, %</t>
  </si>
  <si>
    <t>Jan–Sep 2015</t>
  </si>
  <si>
    <t>Jan–Dec 2014</t>
  </si>
  <si>
    <t>Graphic and Packaging</t>
  </si>
  <si>
    <t>Produced volume, metric tonnes</t>
  </si>
  <si>
    <t>Production, 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</si>
</sst>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-* #,##0_-;\-* #,##0_-;_-* &quot;-&quot;_-;_-@_-"/>
    <numFmt numFmtId="43" formatCode="_-* #,##0.00_-;\-* #,##0.00_-;_-* &quot;-&quot;??_-;_-@_-"/>
    <numFmt numFmtId="164" formatCode="_-* #,##0\ &quot;kr&quot;_-;\-* #,##0\ &quot;kr&quot;_-;_-* &quot;-&quot;\ &quot;kr&quot;_-;_-@_-"/>
    <numFmt numFmtId="165" formatCode="_-* #,##0\ _k_r_-;\-* #,##0\ _k_r_-;_-* &quot;-&quot;\ _k_r_-;_-@_-"/>
    <numFmt numFmtId="166" formatCode="_-* #,##0.00\ &quot;kr&quot;_-;\-* #,##0.00\ &quot;kr&quot;_-;_-* &quot;-&quot;??\ &quot;kr&quot;_-;_-@_-"/>
    <numFmt numFmtId="167" formatCode="_-* #,##0.00\ _k_r_-;\-* #,##0.00\ _k_r_-;_-* &quot;-&quot;??\ _k_r_-;_-@_-"/>
    <numFmt numFmtId="168" formatCode="[$-409]mmm/yy;@"/>
    <numFmt numFmtId="169" formatCode="0.0"/>
    <numFmt numFmtId="170" formatCode="#,##0.0"/>
    <numFmt numFmtId="171" formatCode="_(* #,##0.00_);_(* \(#,##0.00\);_(* &quot;-&quot;??_);_(@_)"/>
    <numFmt numFmtId="172" formatCode="_(* #,##0_);_(* \(#,##0\);_(* &quot;-&quot;_);@_)"/>
    <numFmt numFmtId="173" formatCode="0%_);\(0%\)"/>
    <numFmt numFmtId="174" formatCode="#,##0;\-#,##0;&quot;---      &quot;;&quot;Laita 0 viivan tilalle!&quot;"/>
    <numFmt numFmtId="175" formatCode="0\."/>
    <numFmt numFmtId="176" formatCode="@\)"/>
    <numFmt numFmtId="177" formatCode="#,##0.0\ %"/>
    <numFmt numFmtId="178" formatCode="\ #,##0.00;\-\ #,##0.00;\ 0.00;\ @"/>
    <numFmt numFmtId="179" formatCode="_(&quot;$&quot;* #,##0.00_);_(&quot;$&quot;* \(#,##0.00\);_(&quot;$&quot;* &quot;-&quot;??_);_(@_)"/>
    <numFmt numFmtId="180" formatCode="0%_);[Red]\(0%\)"/>
    <numFmt numFmtId="181" formatCode="0.0%;\ \(0.0%\)"/>
    <numFmt numFmtId="182" formatCode="&quot;               &quot;@"/>
    <numFmt numFmtId="183" formatCode="&quot;                    &quot;@"/>
    <numFmt numFmtId="184" formatCode="&quot;                  &quot;@"/>
    <numFmt numFmtId="185" formatCode="#,##0,_);[Red]\(#,##0,\)"/>
    <numFmt numFmtId="186" formatCode="&quot;             &quot;@"/>
    <numFmt numFmtId="187" formatCode="&quot;$&quot;#,##0.00;[Red]\-&quot;$&quot;#,##0.00"/>
    <numFmt numFmtId="188" formatCode="_-[$€]\ * #,##0.00_-;\-[$€]\ * #,##0.00_-;_-[$€]\ * &quot;-&quot;??_-;_-@_-"/>
    <numFmt numFmtId="189" formatCode="_(* #,##0,,_);_(* \(#,##0,,\);_(* &quot;-&quot;_)"/>
    <numFmt numFmtId="190" formatCode="0%;\(0%\)"/>
    <numFmt numFmtId="191" formatCode="&quot;          &quot;@"/>
    <numFmt numFmtId="192" formatCode="#,##0\ &quot;m&quot;;[Red]\(#,##0\)\ &quot;m&quot;;&quot;- &quot;"/>
    <numFmt numFmtId="193" formatCode="&quot;L.&quot;\ #,##0;[Red]\-&quot;L.&quot;\ #,##0"/>
    <numFmt numFmtId="194" formatCode="_-* #,##0.00\ _m_k_-;\-* #,##0.00\ _m_k_-;_-* &quot;-&quot;??\ _m_k_-;_-@_-"/>
    <numFmt numFmtId="195" formatCode="0.0%"/>
  </numFmts>
  <fonts count="134">
    <font>
      <sz val="10"/>
      <name val="Arial"/>
      <family val="2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0"/>
      <color theme="1"/>
      <name val="Arial"/>
      <family val="2"/>
    </font>
    <font>
      <b/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65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8"/>
      <color rgb="FFFFFFFF"/>
      <name val="Arial"/>
      <family val="2"/>
    </font>
    <font>
      <b/>
      <sz val="8"/>
      <color rgb="FFE2001A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vertAlign val="superscript"/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FFFF"/>
      <name val="Arial"/>
      <family val="2"/>
    </font>
    <font>
      <b/>
      <sz val="7"/>
      <color rgb="FFFFFFFF"/>
      <name val="Arial"/>
      <family val="2"/>
    </font>
    <font>
      <b/>
      <sz val="10"/>
      <color theme="1"/>
      <name val="Arial"/>
      <family val="2"/>
    </font>
    <font>
      <sz val="8"/>
      <color rgb="FFCFD1D2"/>
      <name val="Arial"/>
      <family val="2"/>
    </font>
    <font>
      <b/>
      <sz val="9"/>
      <color rgb="FFCFD1D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CFD1D2"/>
      <name val="Arial"/>
      <family val="2"/>
    </font>
    <font>
      <b/>
      <sz val="7.5"/>
      <color rgb="FFFFFFFF"/>
      <name val="Arial"/>
      <family val="2"/>
    </font>
    <font>
      <b/>
      <sz val="9"/>
      <name val="Arial"/>
      <family val="2"/>
    </font>
    <font>
      <sz val="8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Verdana"/>
      <family val="2"/>
      <scheme val="minor"/>
    </font>
    <font>
      <i/>
      <sz val="9"/>
      <color rgb="FF7F7F7F"/>
      <name val="Verdana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Verdana"/>
      <family val="2"/>
      <scheme val="major"/>
    </font>
    <font>
      <sz val="9"/>
      <color theme="3"/>
      <name val="Verdana"/>
      <family val="2"/>
      <scheme val="major"/>
    </font>
    <font>
      <sz val="9"/>
      <color rgb="FF3F3F76"/>
      <name val="Verdana"/>
      <family val="2"/>
      <scheme val="minor"/>
    </font>
    <font>
      <sz val="9"/>
      <color rgb="FFFA7D00"/>
      <name val="Verdana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Verdana"/>
      <family val="2"/>
      <scheme val="minor"/>
    </font>
    <font>
      <b/>
      <sz val="9"/>
      <color theme="1"/>
      <name val="Verdana"/>
      <family val="2"/>
      <scheme val="major"/>
    </font>
    <font>
      <b/>
      <sz val="11"/>
      <color theme="3"/>
      <name val="Verdana"/>
      <family val="2"/>
      <scheme val="major"/>
    </font>
    <font>
      <b/>
      <sz val="9"/>
      <color theme="3"/>
      <name val="Verdana"/>
      <family val="2"/>
      <scheme val="minor"/>
    </font>
    <font>
      <b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indexed="12"/>
      <name val="Arial"/>
      <family val="2"/>
    </font>
    <font>
      <b/>
      <sz val="9.5"/>
      <name val="Arial"/>
      <family val="2"/>
    </font>
    <font>
      <sz val="9.5"/>
      <name val="MS Sans Serif"/>
      <family val="2"/>
    </font>
    <font>
      <sz val="11"/>
      <name val="Times New Roman"/>
      <family val="1"/>
    </font>
    <font>
      <sz val="10"/>
      <name val="Book Antiqua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Verdana"/>
      <family val="2"/>
      <scheme val="minor"/>
    </font>
    <font>
      <sz val="10"/>
      <color theme="0"/>
      <name val="Century Gothic"/>
      <family val="2"/>
    </font>
    <font>
      <sz val="10"/>
      <color rgb="FF9C0006"/>
      <name val="Century Gothic"/>
      <family val="2"/>
    </font>
    <font>
      <sz val="8"/>
      <name val="arial ce"/>
    </font>
    <font>
      <sz val="10"/>
      <color theme="1"/>
      <name val="Century Gothic"/>
      <family val="2"/>
    </font>
    <font>
      <sz val="12"/>
      <name val="Times New Roman"/>
      <family val="1"/>
    </font>
    <font>
      <sz val="12"/>
      <name val="Tms Rmn"/>
    </font>
    <font>
      <sz val="10"/>
      <color indexed="8"/>
      <name val="Arial"/>
      <family val="2"/>
    </font>
    <font>
      <sz val="10"/>
      <color rgb="FF006100"/>
      <name val="Century Gothic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A7D00"/>
      <name val="Century Gothic"/>
      <family val="2"/>
    </font>
    <font>
      <sz val="10"/>
      <color rgb="FF9C0006"/>
      <name val="Verdana"/>
      <family val="2"/>
      <scheme val="minor"/>
    </font>
    <font>
      <sz val="10"/>
      <color rgb="FF006100"/>
      <name val="Verdana"/>
      <family val="2"/>
      <scheme val="minor"/>
    </font>
    <font>
      <sz val="10"/>
      <color rgb="FF9C6500"/>
      <name val="Verdana"/>
      <family val="2"/>
      <scheme val="minor"/>
    </font>
    <font>
      <b/>
      <sz val="10"/>
      <color rgb="FFFA7D00"/>
      <name val="Verdana"/>
      <family val="2"/>
      <scheme val="minor"/>
    </font>
    <font>
      <b/>
      <sz val="10"/>
      <color theme="0"/>
      <name val="Verdana"/>
      <family val="2"/>
      <scheme val="minor"/>
    </font>
    <font>
      <i/>
      <sz val="10"/>
      <color rgb="FF7F7F7F"/>
      <name val="Verdana"/>
      <family val="2"/>
      <scheme val="minor"/>
    </font>
    <font>
      <sz val="10"/>
      <color rgb="FF3F3F76"/>
      <name val="Verdana"/>
      <family val="2"/>
      <scheme val="minor"/>
    </font>
    <font>
      <sz val="10"/>
      <color rgb="FFFA7D00"/>
      <name val="Verdana"/>
      <family val="2"/>
      <scheme val="minor"/>
    </font>
    <font>
      <b/>
      <sz val="10"/>
      <color rgb="FF3F3F3F"/>
      <name val="Verdana"/>
      <family val="2"/>
      <scheme val="minor"/>
    </font>
    <font>
      <sz val="10"/>
      <color theme="0"/>
      <name val="Verdana"/>
      <family val="2"/>
      <scheme val="minor"/>
    </font>
    <font>
      <b/>
      <sz val="10"/>
      <color theme="0"/>
      <name val="Century Gothic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7"/>
      <color rgb="FF000000"/>
      <name val="Arial"/>
      <family val="2"/>
    </font>
    <font>
      <sz val="7"/>
      <color rgb="FFFFFFFF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001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FD1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3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105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0" fillId="32" borderId="0" applyNumberFormat="0" applyBorder="0" applyAlignment="0" applyProtection="0"/>
    <xf numFmtId="167" fontId="31" fillId="0" borderId="0" applyFill="0" applyBorder="0" applyAlignment="0" applyProtection="0"/>
    <xf numFmtId="165" fontId="31" fillId="0" borderId="0" applyFill="0" applyBorder="0" applyAlignment="0" applyProtection="0"/>
    <xf numFmtId="166" fontId="31" fillId="0" borderId="0" applyFill="0" applyBorder="0" applyAlignment="0" applyProtection="0"/>
    <xf numFmtId="164" fontId="31" fillId="0" borderId="0" applyFill="0" applyBorder="0" applyAlignment="0" applyProtection="0"/>
    <xf numFmtId="9" fontId="31" fillId="0" borderId="0" applyFill="0" applyBorder="0" applyAlignment="0" applyProtection="0"/>
    <xf numFmtId="0" fontId="12" fillId="0" borderId="0"/>
    <xf numFmtId="0" fontId="37" fillId="0" borderId="0"/>
    <xf numFmtId="167" fontId="31" fillId="0" borderId="0" applyFill="0" applyBorder="0" applyAlignment="0" applyProtection="0"/>
    <xf numFmtId="165" fontId="31" fillId="0" borderId="0" applyFill="0" applyBorder="0" applyAlignment="0" applyProtection="0"/>
    <xf numFmtId="166" fontId="31" fillId="0" borderId="0" applyFill="0" applyBorder="0" applyAlignment="0" applyProtection="0"/>
    <xf numFmtId="164" fontId="31" fillId="0" borderId="0" applyFill="0" applyBorder="0" applyAlignment="0" applyProtection="0"/>
    <xf numFmtId="9" fontId="31" fillId="0" borderId="0" applyFill="0" applyBorder="0" applyAlignment="0" applyProtection="0"/>
    <xf numFmtId="168" fontId="31" fillId="0" borderId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1" fillId="0" borderId="0"/>
    <xf numFmtId="0" fontId="12" fillId="0" borderId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67" fontId="31" fillId="0" borderId="0" applyFill="0" applyBorder="0" applyAlignment="0" applyProtection="0"/>
    <xf numFmtId="166" fontId="31" fillId="0" borderId="0" applyFill="0" applyBorder="0" applyAlignment="0" applyProtection="0"/>
    <xf numFmtId="172" fontId="59" fillId="0" borderId="0"/>
    <xf numFmtId="49" fontId="73" fillId="0" borderId="0" applyAlignment="0" applyProtection="0"/>
    <xf numFmtId="49" fontId="65" fillId="0" borderId="16" applyFill="0" applyProtection="0">
      <alignment horizontal="right" wrapText="1"/>
    </xf>
    <xf numFmtId="49" fontId="66" fillId="0" borderId="0" applyProtection="0">
      <alignment wrapText="1"/>
    </xf>
    <xf numFmtId="49" fontId="67" fillId="0" borderId="17" applyFill="0" applyProtection="0">
      <alignment horizontal="right" wrapText="1"/>
    </xf>
    <xf numFmtId="49" fontId="67" fillId="0" borderId="0" applyProtection="0">
      <alignment wrapText="1"/>
    </xf>
    <xf numFmtId="188" fontId="64" fillId="2" borderId="0" applyNumberFormat="0" applyBorder="0" applyAlignment="0" applyProtection="0"/>
    <xf numFmtId="188" fontId="60" fillId="3" borderId="0" applyNumberFormat="0" applyBorder="0" applyAlignment="0" applyProtection="0"/>
    <xf numFmtId="188" fontId="70" fillId="4" borderId="0" applyNumberFormat="0" applyBorder="0" applyAlignment="0" applyProtection="0"/>
    <xf numFmtId="188" fontId="68" fillId="5" borderId="4" applyNumberFormat="0" applyAlignment="0" applyProtection="0"/>
    <xf numFmtId="188" fontId="71" fillId="6" borderId="5" applyNumberFormat="0" applyAlignment="0" applyProtection="0"/>
    <xf numFmtId="188" fontId="61" fillId="6" borderId="4" applyNumberFormat="0" applyAlignment="0" applyProtection="0"/>
    <xf numFmtId="188" fontId="69" fillId="0" borderId="6" applyNumberFormat="0" applyFill="0" applyAlignment="0" applyProtection="0"/>
    <xf numFmtId="188" fontId="62" fillId="7" borderId="7" applyNumberFormat="0" applyAlignment="0" applyProtection="0"/>
    <xf numFmtId="188" fontId="59" fillId="8" borderId="8" applyNumberFormat="0" applyAlignment="0" applyProtection="0"/>
    <xf numFmtId="188" fontId="63" fillId="0" borderId="0" applyNumberFormat="0" applyFill="0" applyBorder="0" applyAlignment="0" applyProtection="0"/>
    <xf numFmtId="188" fontId="72" fillId="0" borderId="19" applyNumberFormat="0" applyFill="0" applyAlignment="0" applyProtection="0"/>
    <xf numFmtId="172" fontId="74" fillId="0" borderId="0" applyNumberFormat="0" applyFill="0" applyBorder="0" applyAlignment="0" applyProtection="0"/>
    <xf numFmtId="172" fontId="59" fillId="39" borderId="0" applyNumberFormat="0" applyFont="0" applyBorder="0" applyAlignment="0" applyProtection="0"/>
    <xf numFmtId="188" fontId="59" fillId="0" borderId="0" applyFill="0" applyBorder="0" applyProtection="0"/>
    <xf numFmtId="172" fontId="59" fillId="40" borderId="0" applyNumberFormat="0" applyFont="0" applyBorder="0" applyAlignment="0" applyProtection="0"/>
    <xf numFmtId="173" fontId="59" fillId="0" borderId="0" applyFill="0" applyBorder="0" applyAlignment="0" applyProtection="0"/>
    <xf numFmtId="188" fontId="58" fillId="0" borderId="0" applyNumberFormat="0" applyAlignment="0" applyProtection="0"/>
    <xf numFmtId="188" fontId="74" fillId="0" borderId="16" applyFill="0" applyProtection="0">
      <alignment horizontal="right" wrapText="1"/>
    </xf>
    <xf numFmtId="188" fontId="74" fillId="0" borderId="0" applyFill="0" applyProtection="0">
      <alignment wrapText="1"/>
    </xf>
    <xf numFmtId="172" fontId="75" fillId="0" borderId="18" applyNumberFormat="0" applyFill="0" applyAlignment="0" applyProtection="0"/>
    <xf numFmtId="188" fontId="18" fillId="0" borderId="0" applyAlignment="0" applyProtection="0"/>
    <xf numFmtId="188" fontId="75" fillId="0" borderId="19" applyNumberFormat="0" applyFill="0" applyAlignment="0" applyProtection="0"/>
    <xf numFmtId="173" fontId="5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8" fontId="31" fillId="0" borderId="0"/>
    <xf numFmtId="188" fontId="24" fillId="6" borderId="4" applyNumberFormat="0" applyAlignment="0" applyProtection="0"/>
    <xf numFmtId="188" fontId="31" fillId="0" borderId="0"/>
    <xf numFmtId="178" fontId="81" fillId="0" borderId="0">
      <protection locked="0"/>
    </xf>
    <xf numFmtId="14" fontId="83" fillId="0" borderId="0" applyFont="0" applyFill="0" applyBorder="0" applyProtection="0">
      <alignment horizontal="left"/>
    </xf>
    <xf numFmtId="14" fontId="83" fillId="0" borderId="0" applyFont="0" applyFill="0" applyBorder="0" applyProtection="0">
      <alignment horizontal="left"/>
    </xf>
    <xf numFmtId="14" fontId="31" fillId="0" borderId="0" applyFont="0" applyFill="0" applyBorder="0" applyAlignment="0">
      <alignment horizontal="left"/>
    </xf>
    <xf numFmtId="14" fontId="31" fillId="0" borderId="0" applyFont="0" applyFill="0" applyBorder="0" applyAlignment="0">
      <alignment horizontal="left" vertical="center"/>
    </xf>
    <xf numFmtId="3" fontId="31" fillId="0" borderId="0" applyFont="0" applyFill="0" applyBorder="0">
      <alignment horizontal="right"/>
    </xf>
    <xf numFmtId="4" fontId="31" fillId="0" borderId="0" applyFont="0" applyFill="0" applyBorder="0">
      <alignment horizontal="right"/>
    </xf>
    <xf numFmtId="4" fontId="82" fillId="0" borderId="0" applyFont="0" applyFill="0" applyBorder="0" applyAlignment="0" applyProtection="0"/>
    <xf numFmtId="176" fontId="32" fillId="0" borderId="0" applyFont="0" applyFill="0" applyBorder="0" applyAlignment="0" applyProtection="0">
      <alignment horizontal="left" vertical="top"/>
    </xf>
    <xf numFmtId="174" fontId="78" fillId="0" borderId="0" applyFill="0"/>
    <xf numFmtId="14" fontId="80" fillId="0" borderId="0">
      <alignment horizontal="left"/>
    </xf>
    <xf numFmtId="14" fontId="42" fillId="0" borderId="13" applyFont="0" applyFill="0" applyBorder="0" applyAlignment="0" applyProtection="0">
      <alignment horizontal="center"/>
    </xf>
    <xf numFmtId="177" fontId="31" fillId="0" borderId="0" applyFont="0" applyFill="0" applyBorder="0">
      <alignment horizontal="right"/>
    </xf>
    <xf numFmtId="175" fontId="82" fillId="0" borderId="0" applyFont="0" applyFill="0" applyBorder="0" applyAlignment="0" applyProtection="0">
      <alignment horizontal="left"/>
    </xf>
    <xf numFmtId="188" fontId="31" fillId="0" borderId="21" applyNumberFormat="0" applyFont="0" applyFill="0" applyAlignment="0">
      <alignment horizontal="left"/>
    </xf>
    <xf numFmtId="188" fontId="31" fillId="0" borderId="13" applyNumberFormat="0" applyFont="0" applyFill="0" applyAlignment="0">
      <alignment horizontal="left"/>
    </xf>
    <xf numFmtId="188" fontId="31" fillId="0" borderId="13" applyNumberFormat="0" applyFont="0" applyFill="0">
      <alignment horizontal="center"/>
    </xf>
    <xf numFmtId="188" fontId="82" fillId="0" borderId="0" applyFill="0" applyBorder="0" applyAlignment="0" applyProtection="0"/>
    <xf numFmtId="174" fontId="79" fillId="0" borderId="14" applyFont="0"/>
    <xf numFmtId="3" fontId="78" fillId="0" borderId="0" applyNumberFormat="0" applyFill="0" applyBorder="0" applyAlignment="0" applyProtection="0"/>
    <xf numFmtId="49" fontId="31" fillId="0" borderId="0" applyFont="0" applyFill="0" applyBorder="0" applyAlignment="0" applyProtection="0">
      <alignment horizontal="left"/>
    </xf>
    <xf numFmtId="188" fontId="31" fillId="0" borderId="0" applyFill="0" applyBorder="0" applyAlignment="0" applyProtection="0"/>
    <xf numFmtId="171" fontId="31" fillId="0" borderId="0" applyFont="0" applyFill="0" applyBorder="0" applyAlignment="0" applyProtection="0"/>
    <xf numFmtId="188" fontId="31" fillId="0" borderId="0"/>
    <xf numFmtId="171" fontId="31" fillId="0" borderId="0" applyFont="0" applyFill="0" applyBorder="0" applyAlignment="0" applyProtection="0"/>
    <xf numFmtId="188" fontId="31" fillId="0" borderId="0"/>
    <xf numFmtId="188" fontId="84" fillId="41" borderId="0" applyNumberFormat="0" applyBorder="0" applyAlignment="0" applyProtection="0"/>
    <xf numFmtId="188" fontId="84" fillId="42" borderId="0" applyNumberFormat="0" applyBorder="0" applyAlignment="0" applyProtection="0"/>
    <xf numFmtId="188" fontId="84" fillId="43" borderId="0" applyNumberFormat="0" applyBorder="0" applyAlignment="0" applyProtection="0"/>
    <xf numFmtId="188" fontId="84" fillId="44" borderId="0" applyNumberFormat="0" applyBorder="0" applyAlignment="0" applyProtection="0"/>
    <xf numFmtId="188" fontId="84" fillId="45" borderId="0" applyNumberFormat="0" applyBorder="0" applyAlignment="0" applyProtection="0"/>
    <xf numFmtId="188" fontId="84" fillId="46" borderId="0" applyNumberFormat="0" applyBorder="0" applyAlignment="0" applyProtection="0"/>
    <xf numFmtId="188" fontId="84" fillId="47" borderId="0" applyNumberFormat="0" applyBorder="0" applyAlignment="0" applyProtection="0"/>
    <xf numFmtId="188" fontId="84" fillId="48" borderId="0" applyNumberFormat="0" applyBorder="0" applyAlignment="0" applyProtection="0"/>
    <xf numFmtId="188" fontId="84" fillId="49" borderId="0" applyNumberFormat="0" applyBorder="0" applyAlignment="0" applyProtection="0"/>
    <xf numFmtId="188" fontId="84" fillId="44" borderId="0" applyNumberFormat="0" applyBorder="0" applyAlignment="0" applyProtection="0"/>
    <xf numFmtId="188" fontId="84" fillId="47" borderId="0" applyNumberFormat="0" applyBorder="0" applyAlignment="0" applyProtection="0"/>
    <xf numFmtId="188" fontId="84" fillId="50" borderId="0" applyNumberFormat="0" applyBorder="0" applyAlignment="0" applyProtection="0"/>
    <xf numFmtId="188" fontId="85" fillId="51" borderId="0" applyNumberFormat="0" applyBorder="0" applyAlignment="0" applyProtection="0"/>
    <xf numFmtId="188" fontId="85" fillId="48" borderId="0" applyNumberFormat="0" applyBorder="0" applyAlignment="0" applyProtection="0"/>
    <xf numFmtId="188" fontId="85" fillId="49" borderId="0" applyNumberFormat="0" applyBorder="0" applyAlignment="0" applyProtection="0"/>
    <xf numFmtId="188" fontId="85" fillId="52" borderId="0" applyNumberFormat="0" applyBorder="0" applyAlignment="0" applyProtection="0"/>
    <xf numFmtId="188" fontId="85" fillId="53" borderId="0" applyNumberFormat="0" applyBorder="0" applyAlignment="0" applyProtection="0"/>
    <xf numFmtId="188" fontId="85" fillId="54" borderId="0" applyNumberFormat="0" applyBorder="0" applyAlignment="0" applyProtection="0"/>
    <xf numFmtId="188" fontId="85" fillId="55" borderId="0" applyNumberFormat="0" applyBorder="0" applyAlignment="0" applyProtection="0"/>
    <xf numFmtId="188" fontId="85" fillId="56" borderId="0" applyNumberFormat="0" applyBorder="0" applyAlignment="0" applyProtection="0"/>
    <xf numFmtId="188" fontId="85" fillId="57" borderId="0" applyNumberFormat="0" applyBorder="0" applyAlignment="0" applyProtection="0"/>
    <xf numFmtId="188" fontId="85" fillId="52" borderId="0" applyNumberFormat="0" applyBorder="0" applyAlignment="0" applyProtection="0"/>
    <xf numFmtId="188" fontId="85" fillId="53" borderId="0" applyNumberFormat="0" applyBorder="0" applyAlignment="0" applyProtection="0"/>
    <xf numFmtId="188" fontId="85" fillId="58" borderId="0" applyNumberFormat="0" applyBorder="0" applyAlignment="0" applyProtection="0"/>
    <xf numFmtId="188" fontId="86" fillId="42" borderId="0" applyNumberFormat="0" applyBorder="0" applyAlignment="0" applyProtection="0"/>
    <xf numFmtId="188" fontId="87" fillId="59" borderId="22" applyNumberFormat="0" applyAlignment="0" applyProtection="0"/>
    <xf numFmtId="188" fontId="88" fillId="60" borderId="23" applyNumberFormat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8" fontId="89" fillId="0" borderId="0" applyNumberFormat="0" applyFill="0" applyBorder="0" applyAlignment="0" applyProtection="0"/>
    <xf numFmtId="188" fontId="90" fillId="43" borderId="0" applyNumberFormat="0" applyBorder="0" applyAlignment="0" applyProtection="0"/>
    <xf numFmtId="188" fontId="91" fillId="0" borderId="24" applyNumberFormat="0" applyFill="0" applyAlignment="0" applyProtection="0"/>
    <xf numFmtId="188" fontId="92" fillId="0" borderId="25" applyNumberFormat="0" applyFill="0" applyAlignment="0" applyProtection="0"/>
    <xf numFmtId="188" fontId="93" fillId="0" borderId="26" applyNumberFormat="0" applyFill="0" applyAlignment="0" applyProtection="0"/>
    <xf numFmtId="188" fontId="93" fillId="0" borderId="0" applyNumberFormat="0" applyFill="0" applyBorder="0" applyAlignment="0" applyProtection="0"/>
    <xf numFmtId="188" fontId="94" fillId="46" borderId="22" applyNumberFormat="0" applyAlignment="0" applyProtection="0"/>
    <xf numFmtId="188" fontId="95" fillId="0" borderId="27" applyNumberFormat="0" applyFill="0" applyAlignment="0" applyProtection="0"/>
    <xf numFmtId="188" fontId="96" fillId="61" borderId="0" applyNumberFormat="0" applyBorder="0" applyAlignment="0" applyProtection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12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12" fillId="0" borderId="0"/>
    <xf numFmtId="188" fontId="84" fillId="0" borderId="0"/>
    <xf numFmtId="188" fontId="84" fillId="0" borderId="0"/>
    <xf numFmtId="188" fontId="12" fillId="0" borderId="0"/>
    <xf numFmtId="188" fontId="84" fillId="0" borderId="0"/>
    <xf numFmtId="188" fontId="12" fillId="0" borderId="0"/>
    <xf numFmtId="188" fontId="84" fillId="0" borderId="0"/>
    <xf numFmtId="188" fontId="12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84" fillId="0" borderId="0"/>
    <xf numFmtId="188" fontId="12" fillId="0" borderId="0"/>
    <xf numFmtId="188" fontId="84" fillId="0" borderId="0"/>
    <xf numFmtId="188" fontId="12" fillId="0" borderId="0"/>
    <xf numFmtId="188" fontId="84" fillId="0" borderId="0"/>
    <xf numFmtId="188" fontId="12" fillId="0" borderId="0"/>
    <xf numFmtId="188" fontId="84" fillId="0" borderId="0"/>
    <xf numFmtId="188" fontId="12" fillId="0" borderId="0"/>
    <xf numFmtId="188" fontId="84" fillId="0" borderId="0"/>
    <xf numFmtId="188" fontId="31" fillId="0" borderId="0"/>
    <xf numFmtId="188" fontId="84" fillId="0" borderId="0"/>
    <xf numFmtId="188" fontId="84" fillId="0" borderId="0"/>
    <xf numFmtId="188" fontId="84" fillId="0" borderId="0"/>
    <xf numFmtId="188" fontId="84" fillId="8" borderId="8" applyNumberFormat="0" applyFont="0" applyAlignment="0" applyProtection="0"/>
    <xf numFmtId="188" fontId="84" fillId="8" borderId="8" applyNumberFormat="0" applyFont="0" applyAlignment="0" applyProtection="0"/>
    <xf numFmtId="188" fontId="31" fillId="62" borderId="28" applyNumberFormat="0" applyFont="0" applyAlignment="0" applyProtection="0"/>
    <xf numFmtId="188" fontId="31" fillId="62" borderId="28" applyNumberFormat="0" applyFont="0" applyAlignment="0" applyProtection="0"/>
    <xf numFmtId="188" fontId="12" fillId="8" borderId="8" applyNumberFormat="0" applyFont="0" applyAlignment="0" applyProtection="0"/>
    <xf numFmtId="188" fontId="97" fillId="59" borderId="29" applyNumberFormat="0" applyAlignment="0" applyProtection="0"/>
    <xf numFmtId="9" fontId="31" fillId="0" borderId="0" applyFont="0" applyFill="0" applyBorder="0" applyAlignment="0" applyProtection="0"/>
    <xf numFmtId="188" fontId="98" fillId="0" borderId="0" applyNumberFormat="0" applyFill="0" applyBorder="0" applyAlignment="0" applyProtection="0"/>
    <xf numFmtId="188" fontId="99" fillId="0" borderId="30" applyNumberFormat="0" applyFill="0" applyAlignment="0" applyProtection="0"/>
    <xf numFmtId="188" fontId="100" fillId="0" borderId="0" applyNumberFormat="0" applyFill="0" applyBorder="0" applyAlignment="0" applyProtection="0"/>
    <xf numFmtId="172" fontId="75" fillId="0" borderId="31" applyNumberFormat="0" applyFill="0" applyAlignment="0" applyProtection="0"/>
    <xf numFmtId="188" fontId="31" fillId="0" borderId="0"/>
    <xf numFmtId="188" fontId="14" fillId="0" borderId="0"/>
    <xf numFmtId="188" fontId="12" fillId="0" borderId="0"/>
    <xf numFmtId="188" fontId="12" fillId="0" borderId="0"/>
    <xf numFmtId="9" fontId="12" fillId="0" borderId="0" applyFont="0" applyFill="0" applyBorder="0" applyAlignment="0" applyProtection="0"/>
    <xf numFmtId="188" fontId="31" fillId="0" borderId="0"/>
    <xf numFmtId="188" fontId="84" fillId="41" borderId="0" applyNumberFormat="0" applyBorder="0" applyAlignment="0" applyProtection="0"/>
    <xf numFmtId="188" fontId="84" fillId="42" borderId="0" applyNumberFormat="0" applyBorder="0" applyAlignment="0" applyProtection="0"/>
    <xf numFmtId="188" fontId="84" fillId="43" borderId="0" applyNumberFormat="0" applyBorder="0" applyAlignment="0" applyProtection="0"/>
    <xf numFmtId="188" fontId="84" fillId="44" borderId="0" applyNumberFormat="0" applyBorder="0" applyAlignment="0" applyProtection="0"/>
    <xf numFmtId="188" fontId="84" fillId="45" borderId="0" applyNumberFormat="0" applyBorder="0" applyAlignment="0" applyProtection="0"/>
    <xf numFmtId="188" fontId="84" fillId="46" borderId="0" applyNumberFormat="0" applyBorder="0" applyAlignment="0" applyProtection="0"/>
    <xf numFmtId="188" fontId="84" fillId="47" borderId="0" applyNumberFormat="0" applyBorder="0" applyAlignment="0" applyProtection="0"/>
    <xf numFmtId="188" fontId="84" fillId="48" borderId="0" applyNumberFormat="0" applyBorder="0" applyAlignment="0" applyProtection="0"/>
    <xf numFmtId="188" fontId="84" fillId="49" borderId="0" applyNumberFormat="0" applyBorder="0" applyAlignment="0" applyProtection="0"/>
    <xf numFmtId="188" fontId="84" fillId="44" borderId="0" applyNumberFormat="0" applyBorder="0" applyAlignment="0" applyProtection="0"/>
    <xf numFmtId="188" fontId="84" fillId="47" borderId="0" applyNumberFormat="0" applyBorder="0" applyAlignment="0" applyProtection="0"/>
    <xf numFmtId="188" fontId="84" fillId="50" borderId="0" applyNumberFormat="0" applyBorder="0" applyAlignment="0" applyProtection="0"/>
    <xf numFmtId="188" fontId="85" fillId="51" borderId="0" applyNumberFormat="0" applyBorder="0" applyAlignment="0" applyProtection="0"/>
    <xf numFmtId="188" fontId="85" fillId="48" borderId="0" applyNumberFormat="0" applyBorder="0" applyAlignment="0" applyProtection="0"/>
    <xf numFmtId="188" fontId="85" fillId="49" borderId="0" applyNumberFormat="0" applyBorder="0" applyAlignment="0" applyProtection="0"/>
    <xf numFmtId="188" fontId="85" fillId="52" borderId="0" applyNumberFormat="0" applyBorder="0" applyAlignment="0" applyProtection="0"/>
    <xf numFmtId="188" fontId="85" fillId="53" borderId="0" applyNumberFormat="0" applyBorder="0" applyAlignment="0" applyProtection="0"/>
    <xf numFmtId="188" fontId="85" fillId="54" borderId="0" applyNumberFormat="0" applyBorder="0" applyAlignment="0" applyProtection="0"/>
    <xf numFmtId="188" fontId="102" fillId="29" borderId="0" applyNumberFormat="0" applyBorder="0" applyAlignment="0" applyProtection="0"/>
    <xf numFmtId="188" fontId="103" fillId="3" borderId="0" applyNumberFormat="0" applyBorder="0" applyAlignment="0" applyProtection="0"/>
    <xf numFmtId="180" fontId="31" fillId="0" borderId="0" applyFill="0" applyBorder="0" applyAlignment="0"/>
    <xf numFmtId="181" fontId="31" fillId="0" borderId="0" applyFill="0" applyBorder="0" applyAlignment="0"/>
    <xf numFmtId="182" fontId="31" fillId="0" borderId="0" applyFill="0" applyBorder="0" applyAlignment="0"/>
    <xf numFmtId="183" fontId="31" fillId="0" borderId="0" applyFill="0" applyBorder="0" applyAlignment="0"/>
    <xf numFmtId="184" fontId="31" fillId="0" borderId="0" applyFill="0" applyBorder="0" applyAlignment="0"/>
    <xf numFmtId="185" fontId="31" fillId="0" borderId="0" applyFill="0" applyBorder="0" applyAlignment="0"/>
    <xf numFmtId="186" fontId="31" fillId="0" borderId="0" applyFill="0" applyBorder="0" applyAlignment="0"/>
    <xf numFmtId="181" fontId="31" fillId="0" borderId="0" applyFill="0" applyBorder="0" applyAlignment="0"/>
    <xf numFmtId="188" fontId="87" fillId="59" borderId="22" applyNumberFormat="0" applyAlignment="0" applyProtection="0"/>
    <xf numFmtId="188" fontId="95" fillId="0" borderId="27" applyNumberFormat="0" applyFill="0" applyAlignment="0" applyProtection="0"/>
    <xf numFmtId="188" fontId="88" fillId="60" borderId="23" applyNumberFormat="0" applyAlignment="0" applyProtection="0"/>
    <xf numFmtId="188" fontId="85" fillId="55" borderId="0" applyNumberFormat="0" applyBorder="0" applyAlignment="0" applyProtection="0"/>
    <xf numFmtId="188" fontId="85" fillId="56" borderId="0" applyNumberFormat="0" applyBorder="0" applyAlignment="0" applyProtection="0"/>
    <xf numFmtId="188" fontId="85" fillId="57" borderId="0" applyNumberFormat="0" applyBorder="0" applyAlignment="0" applyProtection="0"/>
    <xf numFmtId="188" fontId="85" fillId="52" borderId="0" applyNumberFormat="0" applyBorder="0" applyAlignment="0" applyProtection="0"/>
    <xf numFmtId="188" fontId="85" fillId="53" borderId="0" applyNumberFormat="0" applyBorder="0" applyAlignment="0" applyProtection="0"/>
    <xf numFmtId="188" fontId="85" fillId="58" borderId="0" applyNumberFormat="0" applyBorder="0" applyAlignment="0" applyProtection="0"/>
    <xf numFmtId="41" fontId="104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187" fontId="107" fillId="0" borderId="20"/>
    <xf numFmtId="181" fontId="31" fillId="0" borderId="0" applyFont="0" applyFill="0" applyBorder="0" applyAlignment="0" applyProtection="0"/>
    <xf numFmtId="14" fontId="108" fillId="0" borderId="0" applyFill="0" applyBorder="0" applyAlignment="0"/>
    <xf numFmtId="185" fontId="31" fillId="0" borderId="0" applyFill="0" applyBorder="0" applyAlignment="0"/>
    <xf numFmtId="181" fontId="31" fillId="0" borderId="0" applyFill="0" applyBorder="0" applyAlignment="0"/>
    <xf numFmtId="185" fontId="31" fillId="0" borderId="0" applyFill="0" applyBorder="0" applyAlignment="0"/>
    <xf numFmtId="186" fontId="31" fillId="0" borderId="0" applyFill="0" applyBorder="0" applyAlignment="0"/>
    <xf numFmtId="181" fontId="31" fillId="0" borderId="0" applyFill="0" applyBorder="0" applyAlignment="0"/>
    <xf numFmtId="188" fontId="31" fillId="0" borderId="0" applyFont="0" applyFill="0" applyBorder="0" applyAlignment="0" applyProtection="0"/>
    <xf numFmtId="188" fontId="109" fillId="2" borderId="0" applyNumberFormat="0" applyBorder="0" applyAlignment="0" applyProtection="0"/>
    <xf numFmtId="188" fontId="110" fillId="0" borderId="12" applyNumberFormat="0" applyAlignment="0" applyProtection="0">
      <alignment horizontal="left" vertical="center"/>
    </xf>
    <xf numFmtId="188" fontId="110" fillId="0" borderId="15">
      <alignment horizontal="left" vertical="center"/>
    </xf>
    <xf numFmtId="188" fontId="111" fillId="0" borderId="0" applyNumberFormat="0" applyFill="0" applyBorder="0" applyAlignment="0" applyProtection="0"/>
    <xf numFmtId="185" fontId="31" fillId="0" borderId="0" applyFill="0" applyBorder="0" applyAlignment="0"/>
    <xf numFmtId="181" fontId="31" fillId="0" borderId="0" applyFill="0" applyBorder="0" applyAlignment="0"/>
    <xf numFmtId="185" fontId="31" fillId="0" borderId="0" applyFill="0" applyBorder="0" applyAlignment="0"/>
    <xf numFmtId="186" fontId="31" fillId="0" borderId="0" applyFill="0" applyBorder="0" applyAlignment="0"/>
    <xf numFmtId="181" fontId="31" fillId="0" borderId="0" applyFill="0" applyBorder="0" applyAlignment="0"/>
    <xf numFmtId="38" fontId="112" fillId="0" borderId="0" applyFont="0" applyFill="0" applyBorder="0" applyAlignment="0" applyProtection="0"/>
    <xf numFmtId="40" fontId="112" fillId="0" borderId="0" applyFont="0" applyFill="0" applyBorder="0" applyAlignment="0" applyProtection="0"/>
    <xf numFmtId="188" fontId="96" fillId="61" borderId="0" applyNumberFormat="0" applyBorder="0" applyAlignment="0" applyProtection="0"/>
    <xf numFmtId="188" fontId="113" fillId="0" borderId="0"/>
    <xf numFmtId="189" fontId="31" fillId="0" borderId="0"/>
    <xf numFmtId="188" fontId="31" fillId="0" borderId="0"/>
    <xf numFmtId="188" fontId="84" fillId="0" borderId="0"/>
    <xf numFmtId="188" fontId="31" fillId="0" borderId="0"/>
    <xf numFmtId="188" fontId="104" fillId="62" borderId="28" applyNumberFormat="0" applyFont="0" applyAlignment="0" applyProtection="0"/>
    <xf numFmtId="184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5" fontId="31" fillId="0" borderId="0" applyFill="0" applyBorder="0" applyAlignment="0"/>
    <xf numFmtId="181" fontId="31" fillId="0" borderId="0" applyFill="0" applyBorder="0" applyAlignment="0"/>
    <xf numFmtId="185" fontId="31" fillId="0" borderId="0" applyFill="0" applyBorder="0" applyAlignment="0"/>
    <xf numFmtId="186" fontId="31" fillId="0" borderId="0" applyFill="0" applyBorder="0" applyAlignment="0"/>
    <xf numFmtId="181" fontId="31" fillId="0" borderId="0" applyFill="0" applyBorder="0" applyAlignment="0"/>
    <xf numFmtId="188" fontId="114" fillId="0" borderId="32"/>
    <xf numFmtId="188" fontId="57" fillId="0" borderId="33"/>
    <xf numFmtId="188" fontId="100" fillId="0" borderId="0" applyNumberFormat="0" applyFill="0" applyBorder="0" applyAlignment="0" applyProtection="0"/>
    <xf numFmtId="188" fontId="89" fillId="0" borderId="0" applyNumberFormat="0" applyFill="0" applyBorder="0" applyAlignment="0" applyProtection="0"/>
    <xf numFmtId="49" fontId="108" fillId="0" borderId="0" applyFill="0" applyBorder="0" applyAlignment="0"/>
    <xf numFmtId="191" fontId="31" fillId="0" borderId="0" applyFill="0" applyBorder="0" applyAlignment="0"/>
    <xf numFmtId="192" fontId="31" fillId="0" borderId="0" applyFill="0" applyBorder="0" applyAlignment="0"/>
    <xf numFmtId="188" fontId="98" fillId="0" borderId="0" applyNumberFormat="0" applyFill="0" applyBorder="0" applyAlignment="0" applyProtection="0"/>
    <xf numFmtId="188" fontId="91" fillId="0" borderId="24" applyNumberFormat="0" applyFill="0" applyAlignment="0" applyProtection="0"/>
    <xf numFmtId="188" fontId="92" fillId="0" borderId="25" applyNumberFormat="0" applyFill="0" applyAlignment="0" applyProtection="0"/>
    <xf numFmtId="188" fontId="93" fillId="0" borderId="26" applyNumberFormat="0" applyFill="0" applyAlignment="0" applyProtection="0"/>
    <xf numFmtId="188" fontId="93" fillId="0" borderId="0" applyNumberFormat="0" applyFill="0" applyBorder="0" applyAlignment="0" applyProtection="0"/>
    <xf numFmtId="188" fontId="99" fillId="0" borderId="30" applyNumberFormat="0" applyFill="0" applyAlignment="0" applyProtection="0"/>
    <xf numFmtId="188" fontId="86" fillId="42" borderId="0" applyNumberFormat="0" applyBorder="0" applyAlignment="0" applyProtection="0"/>
    <xf numFmtId="188" fontId="90" fillId="43" borderId="0" applyNumberFormat="0" applyBorder="0" applyAlignment="0" applyProtection="0"/>
    <xf numFmtId="193" fontId="112" fillId="0" borderId="0" applyFont="0" applyFill="0" applyBorder="0" applyAlignment="0" applyProtection="0"/>
    <xf numFmtId="0" fontId="77" fillId="0" borderId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17" fillId="2" borderId="0" applyNumberFormat="0" applyBorder="0" applyAlignment="0" applyProtection="0"/>
    <xf numFmtId="0" fontId="116" fillId="3" borderId="0" applyNumberFormat="0" applyBorder="0" applyAlignment="0" applyProtection="0"/>
    <xf numFmtId="0" fontId="118" fillId="4" borderId="0" applyNumberFormat="0" applyBorder="0" applyAlignment="0" applyProtection="0"/>
    <xf numFmtId="0" fontId="122" fillId="5" borderId="4" applyNumberFormat="0" applyAlignment="0" applyProtection="0"/>
    <xf numFmtId="0" fontId="124" fillId="6" borderId="5" applyNumberFormat="0" applyAlignment="0" applyProtection="0"/>
    <xf numFmtId="0" fontId="119" fillId="6" borderId="4" applyNumberFormat="0" applyAlignment="0" applyProtection="0"/>
    <xf numFmtId="0" fontId="123" fillId="0" borderId="6" applyNumberFormat="0" applyFill="0" applyAlignment="0" applyProtection="0"/>
    <xf numFmtId="0" fontId="120" fillId="7" borderId="7" applyNumberFormat="0" applyAlignment="0" applyProtection="0"/>
    <xf numFmtId="0" fontId="10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125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125" fillId="32" borderId="0" applyNumberFormat="0" applyBorder="0" applyAlignment="0" applyProtection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3" fontId="31" fillId="0" borderId="0" applyFont="0" applyFill="0" applyBorder="0" applyAlignment="0" applyProtection="0"/>
    <xf numFmtId="0" fontId="77" fillId="0" borderId="0"/>
    <xf numFmtId="0" fontId="126" fillId="7" borderId="7" applyNumberFormat="0" applyAlignment="0" applyProtection="0"/>
    <xf numFmtId="0" fontId="102" fillId="29" borderId="0" applyNumberFormat="0" applyBorder="0" applyAlignment="0" applyProtection="0"/>
    <xf numFmtId="0" fontId="31" fillId="0" borderId="0"/>
    <xf numFmtId="0" fontId="77" fillId="0" borderId="0"/>
    <xf numFmtId="0" fontId="77" fillId="0" borderId="0"/>
    <xf numFmtId="0" fontId="77" fillId="0" borderId="0"/>
    <xf numFmtId="0" fontId="111" fillId="0" borderId="0" applyNumberFormat="0" applyFill="0" applyBorder="0" applyAlignment="0" applyProtection="0"/>
    <xf numFmtId="0" fontId="77" fillId="0" borderId="0"/>
    <xf numFmtId="0" fontId="77" fillId="0" borderId="0"/>
    <xf numFmtId="0" fontId="103" fillId="3" borderId="0" applyNumberFormat="0" applyBorder="0" applyAlignment="0" applyProtection="0"/>
    <xf numFmtId="0" fontId="77" fillId="0" borderId="0"/>
    <xf numFmtId="0" fontId="77" fillId="0" borderId="0"/>
    <xf numFmtId="0" fontId="115" fillId="6" borderId="4" applyNumberFormat="0" applyAlignment="0" applyProtection="0"/>
    <xf numFmtId="19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2" fontId="59" fillId="0" borderId="0"/>
    <xf numFmtId="172" fontId="59" fillId="0" borderId="0"/>
    <xf numFmtId="188" fontId="74" fillId="0" borderId="16" applyFill="0" applyProtection="0">
      <alignment horizontal="right" wrapText="1"/>
    </xf>
    <xf numFmtId="0" fontId="31" fillId="0" borderId="0"/>
    <xf numFmtId="0" fontId="31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8" fontId="11" fillId="0" borderId="0"/>
    <xf numFmtId="188" fontId="11" fillId="0" borderId="0"/>
    <xf numFmtId="188" fontId="11" fillId="0" borderId="0"/>
    <xf numFmtId="188" fontId="11" fillId="0" borderId="0"/>
    <xf numFmtId="188" fontId="11" fillId="0" borderId="0"/>
    <xf numFmtId="188" fontId="11" fillId="0" borderId="0"/>
    <xf numFmtId="188" fontId="11" fillId="0" borderId="0"/>
    <xf numFmtId="188" fontId="11" fillId="0" borderId="0"/>
    <xf numFmtId="188" fontId="11" fillId="0" borderId="0"/>
    <xf numFmtId="188" fontId="11" fillId="8" borderId="8" applyNumberFormat="0" applyFont="0" applyAlignment="0" applyProtection="0"/>
    <xf numFmtId="188" fontId="11" fillId="0" borderId="0"/>
    <xf numFmtId="188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8" borderId="8" applyNumberFormat="0" applyFont="0" applyAlignment="0" applyProtection="0"/>
    <xf numFmtId="188" fontId="10" fillId="0" borderId="0"/>
    <xf numFmtId="188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0" borderId="0"/>
    <xf numFmtId="188" fontId="10" fillId="8" borderId="8" applyNumberFormat="0" applyFont="0" applyAlignment="0" applyProtection="0"/>
    <xf numFmtId="188" fontId="10" fillId="0" borderId="0"/>
    <xf numFmtId="188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8" borderId="8" applyNumberFormat="0" applyFont="0" applyAlignment="0" applyProtection="0"/>
    <xf numFmtId="188" fontId="9" fillId="0" borderId="0"/>
    <xf numFmtId="188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8" borderId="8" applyNumberFormat="0" applyFont="0" applyAlignment="0" applyProtection="0"/>
    <xf numFmtId="188" fontId="9" fillId="0" borderId="0"/>
    <xf numFmtId="188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8" borderId="8" applyNumberFormat="0" applyFont="0" applyAlignment="0" applyProtection="0"/>
    <xf numFmtId="188" fontId="9" fillId="0" borderId="0"/>
    <xf numFmtId="188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8" borderId="8" applyNumberFormat="0" applyFont="0" applyAlignment="0" applyProtection="0"/>
    <xf numFmtId="188" fontId="9" fillId="0" borderId="0"/>
    <xf numFmtId="188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0" borderId="0"/>
    <xf numFmtId="188" fontId="8" fillId="8" borderId="8" applyNumberFormat="0" applyFont="0" applyAlignment="0" applyProtection="0"/>
    <xf numFmtId="188" fontId="8" fillId="0" borderId="0"/>
    <xf numFmtId="188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0" borderId="0"/>
    <xf numFmtId="188" fontId="7" fillId="8" borderId="8" applyNumberFormat="0" applyFont="0" applyAlignment="0" applyProtection="0"/>
    <xf numFmtId="188" fontId="7" fillId="0" borderId="0"/>
    <xf numFmtId="188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88" fontId="6" fillId="8" borderId="8" applyNumberFormat="0" applyFont="0" applyAlignment="0" applyProtection="0"/>
    <xf numFmtId="188" fontId="6" fillId="0" borderId="0"/>
    <xf numFmtId="188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8" borderId="8" applyNumberFormat="0" applyFont="0" applyAlignment="0" applyProtection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8" borderId="8" applyNumberFormat="0" applyFont="0" applyAlignment="0" applyProtection="0"/>
    <xf numFmtId="188" fontId="4" fillId="0" borderId="0"/>
    <xf numFmtId="188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188" fontId="3" fillId="8" borderId="8" applyNumberFormat="0" applyFont="0" applyAlignment="0" applyProtection="0"/>
    <xf numFmtId="188" fontId="3" fillId="0" borderId="0"/>
    <xf numFmtId="188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8" borderId="8" applyNumberFormat="0" applyFont="0" applyAlignment="0" applyProtection="0"/>
    <xf numFmtId="188" fontId="2" fillId="0" borderId="0"/>
    <xf numFmtId="188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8" borderId="8" applyNumberFormat="0" applyFont="0" applyAlignment="0" applyProtection="0"/>
    <xf numFmtId="188" fontId="1" fillId="0" borderId="0"/>
    <xf numFmtId="18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14" fillId="0" borderId="0" xfId="0" applyFont="1"/>
    <xf numFmtId="0" fontId="33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5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7" fillId="34" borderId="0" xfId="0" applyFont="1" applyFill="1" applyAlignment="1">
      <alignment horizontal="right" vertical="center"/>
    </xf>
    <xf numFmtId="3" fontId="37" fillId="35" borderId="0" xfId="0" applyNumberFormat="1" applyFont="1" applyFill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0" fontId="33" fillId="33" borderId="0" xfId="0" applyFont="1" applyFill="1" applyAlignment="1">
      <alignment horizontal="center" vertical="center" wrapText="1"/>
    </xf>
    <xf numFmtId="0" fontId="32" fillId="34" borderId="0" xfId="0" applyFont="1" applyFill="1"/>
    <xf numFmtId="0" fontId="43" fillId="35" borderId="0" xfId="0" applyFont="1" applyFill="1" applyAlignment="1">
      <alignment horizontal="left" vertical="center"/>
    </xf>
    <xf numFmtId="0" fontId="35" fillId="35" borderId="0" xfId="0" applyFont="1" applyFill="1" applyAlignment="1">
      <alignment horizontal="left" vertical="center"/>
    </xf>
    <xf numFmtId="0" fontId="38" fillId="35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5" fillId="35" borderId="0" xfId="0" applyFont="1" applyFill="1" applyAlignment="1">
      <alignment horizontal="right" vertical="center"/>
    </xf>
    <xf numFmtId="0" fontId="35" fillId="35" borderId="10" xfId="0" applyFont="1" applyFill="1" applyBorder="1" applyAlignment="1">
      <alignment horizontal="right" vertical="center"/>
    </xf>
    <xf numFmtId="0" fontId="38" fillId="35" borderId="0" xfId="0" applyFont="1" applyFill="1" applyAlignment="1">
      <alignment horizontal="right" vertical="center"/>
    </xf>
    <xf numFmtId="0" fontId="48" fillId="33" borderId="0" xfId="0" applyFont="1" applyFill="1" applyAlignment="1">
      <alignment horizontal="left" vertical="center"/>
    </xf>
    <xf numFmtId="0" fontId="48" fillId="33" borderId="0" xfId="0" applyFont="1" applyFill="1" applyAlignment="1">
      <alignment horizontal="center" vertical="center" wrapText="1"/>
    </xf>
    <xf numFmtId="0" fontId="48" fillId="33" borderId="0" xfId="0" applyFont="1" applyFill="1" applyAlignment="1">
      <alignment horizontal="center" vertical="center"/>
    </xf>
    <xf numFmtId="0" fontId="49" fillId="0" borderId="0" xfId="0" applyFont="1"/>
    <xf numFmtId="0" fontId="33" fillId="33" borderId="0" xfId="0" applyFont="1" applyFill="1" applyAlignment="1">
      <alignment horizontal="left" vertical="center" wrapText="1"/>
    </xf>
    <xf numFmtId="0" fontId="43" fillId="34" borderId="0" xfId="0" applyFont="1" applyFill="1" applyAlignment="1">
      <alignment horizontal="right" vertical="center"/>
    </xf>
    <xf numFmtId="0" fontId="43" fillId="35" borderId="0" xfId="0" applyFont="1" applyFill="1" applyAlignment="1">
      <alignment horizontal="right" vertical="center"/>
    </xf>
    <xf numFmtId="0" fontId="43" fillId="34" borderId="10" xfId="0" applyFont="1" applyFill="1" applyBorder="1" applyAlignment="1">
      <alignment horizontal="right" vertical="center"/>
    </xf>
    <xf numFmtId="0" fontId="43" fillId="35" borderId="10" xfId="0" applyFont="1" applyFill="1" applyBorder="1" applyAlignment="1">
      <alignment horizontal="right" vertical="center"/>
    </xf>
    <xf numFmtId="0" fontId="40" fillId="34" borderId="0" xfId="0" applyFont="1" applyFill="1" applyAlignment="1">
      <alignment horizontal="right" vertical="center"/>
    </xf>
    <xf numFmtId="0" fontId="40" fillId="35" borderId="0" xfId="0" applyFont="1" applyFill="1" applyAlignment="1">
      <alignment horizontal="right" vertical="center"/>
    </xf>
    <xf numFmtId="0" fontId="35" fillId="35" borderId="0" xfId="0" applyFont="1" applyFill="1" applyAlignment="1">
      <alignment horizontal="right" vertical="center" wrapText="1"/>
    </xf>
    <xf numFmtId="0" fontId="35" fillId="35" borderId="10" xfId="0" applyFont="1" applyFill="1" applyBorder="1" applyAlignment="1">
      <alignment horizontal="right" vertical="center" wrapText="1"/>
    </xf>
    <xf numFmtId="0" fontId="38" fillId="35" borderId="0" xfId="0" applyFont="1" applyFill="1" applyAlignment="1">
      <alignment horizontal="right" vertical="center" wrapText="1"/>
    </xf>
    <xf numFmtId="3" fontId="35" fillId="35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32" fillId="35" borderId="0" xfId="0" applyFont="1" applyFill="1"/>
    <xf numFmtId="0" fontId="55" fillId="35" borderId="0" xfId="0" applyFont="1" applyFill="1" applyAlignment="1">
      <alignment horizontal="left" vertical="center"/>
    </xf>
    <xf numFmtId="3" fontId="35" fillId="36" borderId="0" xfId="0" applyNumberFormat="1" applyFont="1" applyFill="1" applyAlignment="1">
      <alignment horizontal="right" vertical="center"/>
    </xf>
    <xf numFmtId="3" fontId="35" fillId="36" borderId="10" xfId="0" applyNumberFormat="1" applyFont="1" applyFill="1" applyBorder="1" applyAlignment="1">
      <alignment horizontal="right" vertical="center"/>
    </xf>
    <xf numFmtId="3" fontId="35" fillId="35" borderId="10" xfId="0" applyNumberFormat="1" applyFont="1" applyFill="1" applyBorder="1" applyAlignment="1">
      <alignment horizontal="right" vertical="center"/>
    </xf>
    <xf numFmtId="3" fontId="38" fillId="36" borderId="0" xfId="0" applyNumberFormat="1" applyFont="1" applyFill="1" applyAlignment="1">
      <alignment horizontal="right" vertical="center"/>
    </xf>
    <xf numFmtId="0" fontId="56" fillId="33" borderId="0" xfId="0" applyFont="1" applyFill="1" applyAlignment="1">
      <alignment horizontal="center" vertical="center" wrapText="1"/>
    </xf>
    <xf numFmtId="0" fontId="43" fillId="35" borderId="10" xfId="0" applyFont="1" applyFill="1" applyBorder="1" applyAlignment="1">
      <alignment horizontal="left" vertical="center"/>
    </xf>
    <xf numFmtId="0" fontId="35" fillId="35" borderId="10" xfId="0" applyFont="1" applyFill="1" applyBorder="1" applyAlignment="1">
      <alignment horizontal="left" vertical="center"/>
    </xf>
    <xf numFmtId="0" fontId="45" fillId="35" borderId="0" xfId="0" applyFont="1" applyFill="1" applyAlignment="1">
      <alignment horizontal="left" vertical="center"/>
    </xf>
    <xf numFmtId="0" fontId="40" fillId="35" borderId="10" xfId="0" applyFont="1" applyFill="1" applyBorder="1" applyAlignment="1">
      <alignment horizontal="left" vertical="center"/>
    </xf>
    <xf numFmtId="0" fontId="40" fillId="34" borderId="0" xfId="0" applyFont="1" applyFill="1" applyAlignment="1">
      <alignment horizontal="justify" vertical="center"/>
    </xf>
    <xf numFmtId="0" fontId="40" fillId="35" borderId="0" xfId="0" applyFont="1" applyFill="1" applyAlignment="1">
      <alignment horizontal="justify" vertical="center"/>
    </xf>
    <xf numFmtId="0" fontId="43" fillId="35" borderId="0" xfId="0" applyFont="1" applyFill="1" applyAlignment="1">
      <alignment horizontal="left" vertical="center" wrapText="1"/>
    </xf>
    <xf numFmtId="3" fontId="43" fillId="35" borderId="0" xfId="0" applyNumberFormat="1" applyFont="1" applyFill="1" applyAlignment="1">
      <alignment horizontal="right" vertical="center"/>
    </xf>
    <xf numFmtId="3" fontId="43" fillId="35" borderId="10" xfId="0" applyNumberFormat="1" applyFont="1" applyFill="1" applyBorder="1" applyAlignment="1">
      <alignment horizontal="right" vertical="center"/>
    </xf>
    <xf numFmtId="3" fontId="40" fillId="35" borderId="0" xfId="0" applyNumberFormat="1" applyFont="1" applyFill="1" applyAlignment="1">
      <alignment horizontal="right" vertical="center"/>
    </xf>
    <xf numFmtId="3" fontId="38" fillId="35" borderId="0" xfId="0" applyNumberFormat="1" applyFont="1" applyFill="1" applyAlignment="1">
      <alignment horizontal="right" vertical="center"/>
    </xf>
    <xf numFmtId="169" fontId="38" fillId="35" borderId="0" xfId="0" applyNumberFormat="1" applyFont="1" applyFill="1" applyAlignment="1">
      <alignment horizontal="right" vertical="center"/>
    </xf>
    <xf numFmtId="169" fontId="35" fillId="0" borderId="0" xfId="0" applyNumberFormat="1" applyFont="1" applyAlignment="1">
      <alignment horizontal="right" vertical="center"/>
    </xf>
    <xf numFmtId="169" fontId="35" fillId="35" borderId="0" xfId="0" applyNumberFormat="1" applyFont="1" applyFill="1" applyAlignment="1">
      <alignment horizontal="right" vertical="center"/>
    </xf>
    <xf numFmtId="170" fontId="38" fillId="35" borderId="0" xfId="0" applyNumberFormat="1" applyFont="1" applyFill="1" applyAlignment="1">
      <alignment horizontal="right" vertical="center"/>
    </xf>
    <xf numFmtId="0" fontId="38" fillId="0" borderId="0" xfId="0" applyFont="1" applyBorder="1" applyAlignment="1">
      <alignment horizontal="left" vertical="center"/>
    </xf>
    <xf numFmtId="169" fontId="35" fillId="36" borderId="10" xfId="0" applyNumberFormat="1" applyFont="1" applyFill="1" applyBorder="1" applyAlignment="1">
      <alignment horizontal="right" vertical="center"/>
    </xf>
    <xf numFmtId="169" fontId="35" fillId="36" borderId="0" xfId="0" applyNumberFormat="1" applyFont="1" applyFill="1" applyAlignment="1">
      <alignment horizontal="right" vertical="center"/>
    </xf>
    <xf numFmtId="169" fontId="38" fillId="36" borderId="0" xfId="0" applyNumberFormat="1" applyFont="1" applyFill="1" applyAlignment="1">
      <alignment horizontal="right" vertical="center"/>
    </xf>
    <xf numFmtId="169" fontId="40" fillId="34" borderId="0" xfId="0" applyNumberFormat="1" applyFont="1" applyFill="1" applyAlignment="1">
      <alignment horizontal="right" vertical="center"/>
    </xf>
    <xf numFmtId="169" fontId="35" fillId="35" borderId="10" xfId="0" applyNumberFormat="1" applyFont="1" applyFill="1" applyBorder="1" applyAlignment="1">
      <alignment horizontal="right" vertical="center"/>
    </xf>
    <xf numFmtId="0" fontId="33" fillId="33" borderId="0" xfId="0" applyFont="1" applyFill="1" applyAlignment="1">
      <alignment horizontal="center" vertical="center"/>
    </xf>
    <xf numFmtId="0" fontId="48" fillId="33" borderId="0" xfId="0" applyFont="1" applyFill="1" applyAlignment="1">
      <alignment horizontal="left" vertical="center"/>
    </xf>
    <xf numFmtId="0" fontId="48" fillId="33" borderId="0" xfId="0" applyFont="1" applyFill="1" applyAlignment="1">
      <alignment horizontal="center" vertical="center"/>
    </xf>
    <xf numFmtId="169" fontId="43" fillId="35" borderId="0" xfId="0" applyNumberFormat="1" applyFont="1" applyFill="1" applyAlignment="1">
      <alignment horizontal="right" vertical="center"/>
    </xf>
    <xf numFmtId="169" fontId="40" fillId="35" borderId="0" xfId="0" applyNumberFormat="1" applyFont="1" applyFill="1" applyAlignment="1">
      <alignment horizontal="right" vertical="center"/>
    </xf>
    <xf numFmtId="169" fontId="43" fillId="34" borderId="0" xfId="0" applyNumberFormat="1" applyFont="1" applyFill="1" applyAlignment="1">
      <alignment horizontal="right" vertical="center"/>
    </xf>
    <xf numFmtId="169" fontId="43" fillId="34" borderId="10" xfId="0" applyNumberFormat="1" applyFont="1" applyFill="1" applyBorder="1" applyAlignment="1">
      <alignment horizontal="right" vertical="center"/>
    </xf>
    <xf numFmtId="169" fontId="43" fillId="35" borderId="10" xfId="0" applyNumberFormat="1" applyFont="1" applyFill="1" applyBorder="1" applyAlignment="1">
      <alignment horizontal="right" vertical="center"/>
    </xf>
    <xf numFmtId="170" fontId="37" fillId="35" borderId="0" xfId="0" applyNumberFormat="1" applyFont="1" applyFill="1" applyAlignment="1">
      <alignment horizontal="right" vertical="center"/>
    </xf>
    <xf numFmtId="170" fontId="37" fillId="0" borderId="0" xfId="0" applyNumberFormat="1" applyFont="1" applyAlignment="1">
      <alignment horizontal="right" vertical="center"/>
    </xf>
    <xf numFmtId="170" fontId="37" fillId="34" borderId="0" xfId="0" applyNumberFormat="1" applyFont="1" applyFill="1" applyAlignment="1">
      <alignment horizontal="right" vertical="center"/>
    </xf>
    <xf numFmtId="169" fontId="37" fillId="35" borderId="0" xfId="0" applyNumberFormat="1" applyFont="1" applyFill="1" applyAlignment="1">
      <alignment horizontal="right" vertical="center"/>
    </xf>
    <xf numFmtId="3" fontId="37" fillId="34" borderId="0" xfId="0" applyNumberFormat="1" applyFont="1" applyFill="1" applyAlignment="1">
      <alignment horizontal="right" vertical="center"/>
    </xf>
    <xf numFmtId="0" fontId="37" fillId="37" borderId="0" xfId="0" applyFont="1" applyFill="1" applyAlignment="1">
      <alignment horizontal="left" vertical="center"/>
    </xf>
    <xf numFmtId="170" fontId="37" fillId="37" borderId="0" xfId="0" applyNumberFormat="1" applyFont="1" applyFill="1" applyAlignment="1">
      <alignment horizontal="right" vertical="center"/>
    </xf>
    <xf numFmtId="169" fontId="37" fillId="34" borderId="0" xfId="0" applyNumberFormat="1" applyFont="1" applyFill="1" applyAlignment="1">
      <alignment horizontal="right" vertical="center"/>
    </xf>
    <xf numFmtId="0" fontId="38" fillId="37" borderId="0" xfId="0" applyFont="1" applyFill="1" applyAlignment="1">
      <alignment horizontal="left" vertical="center"/>
    </xf>
    <xf numFmtId="0" fontId="35" fillId="37" borderId="0" xfId="0" applyFont="1" applyFill="1" applyAlignment="1">
      <alignment horizontal="right" vertical="center"/>
    </xf>
    <xf numFmtId="0" fontId="41" fillId="37" borderId="0" xfId="0" applyFont="1" applyFill="1" applyAlignment="1">
      <alignment horizontal="left" vertical="center"/>
    </xf>
    <xf numFmtId="0" fontId="0" fillId="37" borderId="0" xfId="0" applyFill="1"/>
    <xf numFmtId="0" fontId="35" fillId="37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3" fontId="43" fillId="63" borderId="0" xfId="0" applyNumberFormat="1" applyFont="1" applyFill="1" applyAlignment="1">
      <alignment horizontal="right" vertical="center"/>
    </xf>
    <xf numFmtId="3" fontId="43" fillId="63" borderId="10" xfId="0" applyNumberFormat="1" applyFont="1" applyFill="1" applyBorder="1" applyAlignment="1">
      <alignment horizontal="right" vertical="center"/>
    </xf>
    <xf numFmtId="3" fontId="40" fillId="63" borderId="0" xfId="0" applyNumberFormat="1" applyFont="1" applyFill="1" applyAlignment="1">
      <alignment horizontal="right" vertical="center"/>
    </xf>
    <xf numFmtId="0" fontId="43" fillId="37" borderId="0" xfId="0" applyFont="1" applyFill="1" applyAlignment="1">
      <alignment horizontal="left" vertical="center"/>
    </xf>
    <xf numFmtId="0" fontId="35" fillId="37" borderId="10" xfId="0" applyFont="1" applyFill="1" applyBorder="1" applyAlignment="1">
      <alignment horizontal="left" vertical="center"/>
    </xf>
    <xf numFmtId="0" fontId="32" fillId="37" borderId="0" xfId="0" applyFont="1" applyFill="1"/>
    <xf numFmtId="169" fontId="35" fillId="35" borderId="0" xfId="0" applyNumberFormat="1" applyFont="1" applyFill="1" applyAlignment="1">
      <alignment horizontal="right" vertical="center" wrapText="1"/>
    </xf>
    <xf numFmtId="195" fontId="35" fillId="35" borderId="0" xfId="0" applyNumberFormat="1" applyFont="1" applyFill="1" applyAlignment="1">
      <alignment horizontal="right" vertical="center"/>
    </xf>
    <xf numFmtId="169" fontId="38" fillId="35" borderId="0" xfId="0" applyNumberFormat="1" applyFont="1" applyFill="1" applyAlignment="1">
      <alignment horizontal="right" vertical="center" wrapText="1"/>
    </xf>
    <xf numFmtId="170" fontId="14" fillId="0" borderId="0" xfId="0" applyNumberFormat="1" applyFont="1"/>
    <xf numFmtId="169" fontId="0" fillId="0" borderId="0" xfId="0" applyNumberFormat="1"/>
    <xf numFmtId="170" fontId="40" fillId="35" borderId="10" xfId="0" applyNumberFormat="1" applyFont="1" applyFill="1" applyBorder="1" applyAlignment="1">
      <alignment horizontal="right" vertical="center"/>
    </xf>
    <xf numFmtId="195" fontId="35" fillId="37" borderId="0" xfId="0" applyNumberFormat="1" applyFont="1" applyFill="1" applyAlignment="1">
      <alignment horizontal="right" vertical="center"/>
    </xf>
    <xf numFmtId="0" fontId="46" fillId="37" borderId="0" xfId="0" applyFont="1" applyFill="1" applyAlignment="1">
      <alignment horizontal="left" vertical="center"/>
    </xf>
    <xf numFmtId="0" fontId="49" fillId="0" borderId="46" xfId="0" applyFont="1" applyBorder="1" applyAlignment="1">
      <alignment horizontal="center"/>
    </xf>
    <xf numFmtId="170" fontId="14" fillId="0" borderId="47" xfId="0" applyNumberFormat="1" applyFont="1" applyBorder="1"/>
    <xf numFmtId="170" fontId="35" fillId="35" borderId="0" xfId="0" applyNumberFormat="1" applyFont="1" applyFill="1" applyAlignment="1">
      <alignment horizontal="right" vertical="center"/>
    </xf>
    <xf numFmtId="170" fontId="0" fillId="0" borderId="0" xfId="0" applyNumberFormat="1"/>
    <xf numFmtId="0" fontId="49" fillId="0" borderId="0" xfId="0" applyFont="1" applyFill="1"/>
    <xf numFmtId="0" fontId="37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14" fillId="0" borderId="0" xfId="0" applyFont="1" applyFill="1"/>
    <xf numFmtId="170" fontId="37" fillId="0" borderId="0" xfId="0" applyNumberFormat="1" applyFont="1" applyFill="1" applyAlignment="1">
      <alignment horizontal="right" vertical="center"/>
    </xf>
    <xf numFmtId="3" fontId="37" fillId="0" borderId="0" xfId="0" applyNumberFormat="1" applyFont="1" applyFill="1" applyAlignment="1">
      <alignment horizontal="right" vertical="center"/>
    </xf>
    <xf numFmtId="170" fontId="35" fillId="35" borderId="10" xfId="0" applyNumberFormat="1" applyFont="1" applyFill="1" applyBorder="1" applyAlignment="1">
      <alignment horizontal="right" vertical="center"/>
    </xf>
    <xf numFmtId="170" fontId="43" fillId="35" borderId="0" xfId="0" applyNumberFormat="1" applyFont="1" applyFill="1" applyAlignment="1">
      <alignment horizontal="right" vertical="center"/>
    </xf>
    <xf numFmtId="170" fontId="40" fillId="35" borderId="0" xfId="0" applyNumberFormat="1" applyFont="1" applyFill="1" applyAlignment="1">
      <alignment horizontal="right" vertical="center"/>
    </xf>
    <xf numFmtId="0" fontId="0" fillId="64" borderId="34" xfId="0" applyFill="1" applyBorder="1"/>
    <xf numFmtId="3" fontId="0" fillId="64" borderId="35" xfId="0" applyNumberFormat="1" applyFill="1" applyBorder="1"/>
    <xf numFmtId="0" fontId="0" fillId="64" borderId="36" xfId="0" applyFill="1" applyBorder="1"/>
    <xf numFmtId="3" fontId="0" fillId="64" borderId="38" xfId="0" applyNumberFormat="1" applyFill="1" applyBorder="1"/>
    <xf numFmtId="0" fontId="14" fillId="64" borderId="36" xfId="0" applyFont="1" applyFill="1" applyBorder="1"/>
    <xf numFmtId="3" fontId="14" fillId="64" borderId="37" xfId="0" applyNumberFormat="1" applyFont="1" applyFill="1" applyBorder="1"/>
    <xf numFmtId="3" fontId="0" fillId="64" borderId="37" xfId="0" applyNumberFormat="1" applyFill="1" applyBorder="1"/>
    <xf numFmtId="0" fontId="129" fillId="64" borderId="39" xfId="0" applyFont="1" applyFill="1" applyBorder="1"/>
    <xf numFmtId="3" fontId="128" fillId="64" borderId="38" xfId="0" applyNumberFormat="1" applyFont="1" applyFill="1" applyBorder="1"/>
    <xf numFmtId="3" fontId="14" fillId="0" borderId="48" xfId="0" applyNumberFormat="1" applyFont="1" applyBorder="1"/>
    <xf numFmtId="169" fontId="35" fillId="37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left" vertical="center"/>
    </xf>
    <xf numFmtId="0" fontId="32" fillId="37" borderId="0" xfId="0" applyFont="1" applyFill="1"/>
    <xf numFmtId="169" fontId="43" fillId="35" borderId="0" xfId="0" applyNumberFormat="1" applyFont="1" applyFill="1" applyAlignment="1">
      <alignment horizontal="left" vertical="center"/>
    </xf>
    <xf numFmtId="169" fontId="40" fillId="35" borderId="0" xfId="0" applyNumberFormat="1" applyFont="1" applyFill="1" applyAlignment="1">
      <alignment horizontal="left" vertical="center"/>
    </xf>
    <xf numFmtId="169" fontId="35" fillId="35" borderId="0" xfId="0" applyNumberFormat="1" applyFont="1" applyFill="1" applyAlignment="1">
      <alignment horizontal="left" vertical="center"/>
    </xf>
    <xf numFmtId="169" fontId="32" fillId="35" borderId="0" xfId="0" applyNumberFormat="1" applyFont="1" applyFill="1"/>
    <xf numFmtId="3" fontId="40" fillId="35" borderId="1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33" fillId="33" borderId="0" xfId="0" applyFont="1" applyFill="1" applyAlignment="1">
      <alignment horizontal="center" vertical="center"/>
    </xf>
    <xf numFmtId="169" fontId="35" fillId="37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left" vertical="center"/>
    </xf>
    <xf numFmtId="169" fontId="42" fillId="0" borderId="0" xfId="0" applyNumberFormat="1" applyFont="1"/>
    <xf numFmtId="0" fontId="33" fillId="33" borderId="0" xfId="0" applyFont="1" applyFill="1" applyAlignment="1">
      <alignment horizontal="center" vertical="center"/>
    </xf>
    <xf numFmtId="169" fontId="38" fillId="65" borderId="0" xfId="0" applyNumberFormat="1" applyFont="1" applyFill="1" applyBorder="1" applyAlignment="1">
      <alignment horizontal="right" vertical="center"/>
    </xf>
    <xf numFmtId="170" fontId="43" fillId="35" borderId="50" xfId="0" applyNumberFormat="1" applyFont="1" applyFill="1" applyBorder="1" applyAlignment="1">
      <alignment horizontal="right" vertical="center"/>
    </xf>
    <xf numFmtId="170" fontId="43" fillId="65" borderId="49" xfId="0" applyNumberFormat="1" applyFont="1" applyFill="1" applyBorder="1" applyAlignment="1">
      <alignment horizontal="right" vertical="center"/>
    </xf>
    <xf numFmtId="170" fontId="43" fillId="35" borderId="37" xfId="0" applyNumberFormat="1" applyFont="1" applyFill="1" applyBorder="1" applyAlignment="1">
      <alignment horizontal="right" vertical="center"/>
    </xf>
    <xf numFmtId="170" fontId="43" fillId="65" borderId="47" xfId="0" applyNumberFormat="1" applyFont="1" applyFill="1" applyBorder="1" applyAlignment="1">
      <alignment horizontal="right" vertical="center"/>
    </xf>
    <xf numFmtId="170" fontId="32" fillId="35" borderId="37" xfId="0" applyNumberFormat="1" applyFont="1" applyFill="1" applyBorder="1"/>
    <xf numFmtId="170" fontId="32" fillId="35" borderId="0" xfId="0" applyNumberFormat="1" applyFont="1" applyFill="1" applyBorder="1"/>
    <xf numFmtId="170" fontId="32" fillId="65" borderId="47" xfId="0" applyNumberFormat="1" applyFont="1" applyFill="1" applyBorder="1"/>
    <xf numFmtId="170" fontId="38" fillId="35" borderId="37" xfId="0" applyNumberFormat="1" applyFont="1" applyFill="1" applyBorder="1" applyAlignment="1">
      <alignment horizontal="right" vertical="center"/>
    </xf>
    <xf numFmtId="170" fontId="38" fillId="65" borderId="47" xfId="0" applyNumberFormat="1" applyFont="1" applyFill="1" applyBorder="1" applyAlignment="1">
      <alignment horizontal="right" vertical="center"/>
    </xf>
    <xf numFmtId="170" fontId="35" fillId="35" borderId="50" xfId="0" applyNumberFormat="1" applyFont="1" applyFill="1" applyBorder="1" applyAlignment="1">
      <alignment horizontal="right" vertical="center"/>
    </xf>
    <xf numFmtId="170" fontId="35" fillId="65" borderId="49" xfId="0" applyNumberFormat="1" applyFont="1" applyFill="1" applyBorder="1" applyAlignment="1">
      <alignment horizontal="right" vertical="center"/>
    </xf>
    <xf numFmtId="170" fontId="35" fillId="35" borderId="37" xfId="0" applyNumberFormat="1" applyFont="1" applyFill="1" applyBorder="1" applyAlignment="1">
      <alignment horizontal="right" vertical="center"/>
    </xf>
    <xf numFmtId="170" fontId="35" fillId="35" borderId="0" xfId="0" applyNumberFormat="1" applyFont="1" applyFill="1" applyBorder="1" applyAlignment="1">
      <alignment horizontal="right" vertical="center"/>
    </xf>
    <xf numFmtId="170" fontId="35" fillId="65" borderId="47" xfId="0" applyNumberFormat="1" applyFont="1" applyFill="1" applyBorder="1" applyAlignment="1">
      <alignment horizontal="right" vertical="center"/>
    </xf>
    <xf numFmtId="0" fontId="43" fillId="35" borderId="0" xfId="0" applyFont="1" applyFill="1" applyBorder="1" applyAlignment="1">
      <alignment horizontal="left" vertical="center"/>
    </xf>
    <xf numFmtId="169" fontId="44" fillId="37" borderId="42" xfId="0" applyNumberFormat="1" applyFont="1" applyFill="1" applyBorder="1" applyAlignment="1">
      <alignment horizontal="left"/>
    </xf>
    <xf numFmtId="169" fontId="44" fillId="66" borderId="0" xfId="0" applyNumberFormat="1" applyFont="1" applyFill="1" applyAlignment="1">
      <alignment horizontal="left"/>
    </xf>
    <xf numFmtId="0" fontId="35" fillId="35" borderId="37" xfId="0" applyFont="1" applyFill="1" applyBorder="1" applyAlignment="1">
      <alignment horizontal="justify" vertical="center"/>
    </xf>
    <xf numFmtId="0" fontId="35" fillId="65" borderId="47" xfId="0" applyFont="1" applyFill="1" applyBorder="1" applyAlignment="1">
      <alignment horizontal="justify" vertical="center"/>
    </xf>
    <xf numFmtId="0" fontId="40" fillId="35" borderId="0" xfId="0" applyFont="1" applyFill="1" applyBorder="1" applyAlignment="1">
      <alignment horizontal="left" vertical="center"/>
    </xf>
    <xf numFmtId="0" fontId="32" fillId="35" borderId="37" xfId="0" applyFont="1" applyFill="1" applyBorder="1"/>
    <xf numFmtId="0" fontId="32" fillId="65" borderId="47" xfId="0" applyFont="1" applyFill="1" applyBorder="1"/>
    <xf numFmtId="0" fontId="47" fillId="33" borderId="37" xfId="0" applyFont="1" applyFill="1" applyBorder="1" applyAlignment="1">
      <alignment horizontal="center" vertical="center"/>
    </xf>
    <xf numFmtId="0" fontId="47" fillId="33" borderId="0" xfId="0" applyFont="1" applyFill="1" applyBorder="1" applyAlignment="1">
      <alignment horizontal="center" vertical="center"/>
    </xf>
    <xf numFmtId="0" fontId="33" fillId="33" borderId="47" xfId="0" applyFont="1" applyFill="1" applyBorder="1" applyAlignment="1">
      <alignment horizontal="center" vertical="center"/>
    </xf>
    <xf numFmtId="0" fontId="0" fillId="37" borderId="43" xfId="0" applyFill="1" applyBorder="1"/>
    <xf numFmtId="0" fontId="47" fillId="33" borderId="35" xfId="0" applyFont="1" applyFill="1" applyBorder="1" applyAlignment="1">
      <alignment horizontal="center" vertical="center"/>
    </xf>
    <xf numFmtId="0" fontId="47" fillId="33" borderId="14" xfId="0" applyFont="1" applyFill="1" applyBorder="1" applyAlignment="1">
      <alignment horizontal="center" vertical="center"/>
    </xf>
    <xf numFmtId="0" fontId="33" fillId="33" borderId="46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left" vertical="center"/>
    </xf>
    <xf numFmtId="0" fontId="44" fillId="37" borderId="42" xfId="0" applyFont="1" applyFill="1" applyBorder="1"/>
    <xf numFmtId="0" fontId="0" fillId="37" borderId="41" xfId="0" applyFill="1" applyBorder="1"/>
    <xf numFmtId="0" fontId="0" fillId="37" borderId="11" xfId="0" applyFill="1" applyBorder="1"/>
    <xf numFmtId="0" fontId="44" fillId="37" borderId="40" xfId="0" applyFont="1" applyFill="1" applyBorder="1"/>
    <xf numFmtId="0" fontId="44" fillId="66" borderId="0" xfId="0" applyFont="1" applyFill="1"/>
    <xf numFmtId="0" fontId="0" fillId="66" borderId="0" xfId="0" applyFill="1"/>
    <xf numFmtId="170" fontId="40" fillId="35" borderId="0" xfId="0" applyNumberFormat="1" applyFont="1" applyFill="1" applyBorder="1" applyAlignment="1">
      <alignment horizontal="right" vertical="center"/>
    </xf>
    <xf numFmtId="3" fontId="35" fillId="35" borderId="50" xfId="0" applyNumberFormat="1" applyFont="1" applyFill="1" applyBorder="1" applyAlignment="1">
      <alignment horizontal="right" vertical="center"/>
    </xf>
    <xf numFmtId="0" fontId="44" fillId="37" borderId="0" xfId="0" applyFont="1" applyFill="1"/>
    <xf numFmtId="170" fontId="40" fillId="35" borderId="37" xfId="0" applyNumberFormat="1" applyFont="1" applyFill="1" applyBorder="1" applyAlignment="1">
      <alignment horizontal="right" vertical="center"/>
    </xf>
    <xf numFmtId="3" fontId="35" fillId="65" borderId="47" xfId="0" applyNumberFormat="1" applyFont="1" applyFill="1" applyBorder="1" applyAlignment="1">
      <alignment horizontal="right" vertical="center"/>
    </xf>
    <xf numFmtId="3" fontId="35" fillId="65" borderId="49" xfId="0" applyNumberFormat="1" applyFont="1" applyFill="1" applyBorder="1" applyAlignment="1">
      <alignment horizontal="right" vertical="center"/>
    </xf>
    <xf numFmtId="0" fontId="0" fillId="37" borderId="10" xfId="0" applyFill="1" applyBorder="1"/>
    <xf numFmtId="3" fontId="38" fillId="35" borderId="13" xfId="0" applyNumberFormat="1" applyFont="1" applyFill="1" applyBorder="1" applyAlignment="1">
      <alignment horizontal="right" vertical="center"/>
    </xf>
    <xf numFmtId="169" fontId="44" fillId="37" borderId="0" xfId="0" applyNumberFormat="1" applyFont="1" applyFill="1" applyAlignment="1">
      <alignment horizontal="left"/>
    </xf>
    <xf numFmtId="169" fontId="44" fillId="37" borderId="44" xfId="0" applyNumberFormat="1" applyFont="1" applyFill="1" applyBorder="1" applyAlignment="1">
      <alignment horizontal="left"/>
    </xf>
    <xf numFmtId="170" fontId="40" fillId="65" borderId="47" xfId="0" applyNumberFormat="1" applyFont="1" applyFill="1" applyBorder="1" applyAlignment="1">
      <alignment horizontal="right" vertical="center"/>
    </xf>
    <xf numFmtId="0" fontId="43" fillId="35" borderId="0" xfId="0" applyFont="1" applyFill="1" applyBorder="1" applyAlignment="1">
      <alignment horizontal="left" vertical="center" wrapText="1"/>
    </xf>
    <xf numFmtId="0" fontId="0" fillId="37" borderId="45" xfId="0" applyFill="1" applyBorder="1"/>
    <xf numFmtId="3" fontId="35" fillId="35" borderId="37" xfId="0" applyNumberFormat="1" applyFont="1" applyFill="1" applyBorder="1" applyAlignment="1">
      <alignment horizontal="right" vertical="center"/>
    </xf>
    <xf numFmtId="3" fontId="38" fillId="65" borderId="48" xfId="0" applyNumberFormat="1" applyFont="1" applyFill="1" applyBorder="1" applyAlignment="1">
      <alignment horizontal="right" vertical="center"/>
    </xf>
    <xf numFmtId="3" fontId="38" fillId="35" borderId="38" xfId="0" applyNumberFormat="1" applyFont="1" applyFill="1" applyBorder="1" applyAlignment="1">
      <alignment horizontal="right" vertical="center"/>
    </xf>
    <xf numFmtId="0" fontId="0" fillId="0" borderId="0" xfId="0"/>
    <xf numFmtId="3" fontId="35" fillId="35" borderId="10" xfId="0" applyNumberFormat="1" applyFont="1" applyFill="1" applyBorder="1" applyAlignment="1">
      <alignment horizontal="right" vertical="center"/>
    </xf>
    <xf numFmtId="169" fontId="35" fillId="35" borderId="0" xfId="0" applyNumberFormat="1" applyFont="1" applyFill="1" applyAlignment="1">
      <alignment horizontal="right" vertical="center"/>
    </xf>
    <xf numFmtId="169" fontId="35" fillId="35" borderId="10" xfId="0" applyNumberFormat="1" applyFont="1" applyFill="1" applyBorder="1" applyAlignment="1">
      <alignment horizontal="right" vertical="center"/>
    </xf>
    <xf numFmtId="0" fontId="37" fillId="37" borderId="0" xfId="0" applyFont="1" applyFill="1" applyAlignment="1">
      <alignment horizontal="left" vertical="center"/>
    </xf>
    <xf numFmtId="170" fontId="37" fillId="37" borderId="0" xfId="0" applyNumberFormat="1" applyFont="1" applyFill="1" applyAlignment="1">
      <alignment horizontal="right" vertical="center"/>
    </xf>
    <xf numFmtId="0" fontId="38" fillId="37" borderId="0" xfId="0" applyFont="1" applyFill="1" applyAlignment="1">
      <alignment horizontal="left" vertical="center"/>
    </xf>
    <xf numFmtId="0" fontId="0" fillId="37" borderId="0" xfId="0" applyFill="1"/>
    <xf numFmtId="0" fontId="35" fillId="37" borderId="0" xfId="0" applyFont="1" applyFill="1" applyAlignment="1">
      <alignment horizontal="left" vertical="center"/>
    </xf>
    <xf numFmtId="3" fontId="35" fillId="37" borderId="0" xfId="0" applyNumberFormat="1" applyFont="1" applyFill="1" applyAlignment="1">
      <alignment horizontal="right" vertical="center"/>
    </xf>
    <xf numFmtId="170" fontId="35" fillId="35" borderId="10" xfId="0" applyNumberFormat="1" applyFont="1" applyFill="1" applyBorder="1" applyAlignment="1">
      <alignment horizontal="right" vertical="center"/>
    </xf>
    <xf numFmtId="170" fontId="43" fillId="35" borderId="10" xfId="0" applyNumberFormat="1" applyFont="1" applyFill="1" applyBorder="1" applyAlignment="1">
      <alignment horizontal="right" vertical="center"/>
    </xf>
    <xf numFmtId="0" fontId="44" fillId="0" borderId="0" xfId="0" applyFont="1"/>
    <xf numFmtId="169" fontId="38" fillId="37" borderId="0" xfId="0" applyNumberFormat="1" applyFont="1" applyFill="1" applyAlignment="1">
      <alignment horizontal="right" vertical="center"/>
    </xf>
    <xf numFmtId="169" fontId="44" fillId="0" borderId="0" xfId="0" applyNumberFormat="1" applyFont="1" applyAlignment="1">
      <alignment horizontal="left"/>
    </xf>
    <xf numFmtId="170" fontId="43" fillId="35" borderId="0" xfId="0" applyNumberFormat="1" applyFont="1" applyFill="1" applyBorder="1" applyAlignment="1">
      <alignment horizontal="right" vertical="center"/>
    </xf>
    <xf numFmtId="0" fontId="32" fillId="35" borderId="0" xfId="0" applyFont="1" applyFill="1" applyBorder="1"/>
    <xf numFmtId="0" fontId="35" fillId="35" borderId="0" xfId="0" applyFont="1" applyFill="1" applyBorder="1" applyAlignment="1">
      <alignment horizontal="justify" vertical="center"/>
    </xf>
    <xf numFmtId="3" fontId="35" fillId="35" borderId="0" xfId="0" applyNumberFormat="1" applyFont="1" applyFill="1" applyBorder="1" applyAlignment="1">
      <alignment horizontal="right" vertical="center"/>
    </xf>
    <xf numFmtId="170" fontId="38" fillId="35" borderId="0" xfId="0" applyNumberFormat="1" applyFont="1" applyFill="1" applyBorder="1" applyAlignment="1">
      <alignment horizontal="right" vertical="center"/>
    </xf>
    <xf numFmtId="195" fontId="35" fillId="37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left" vertical="center"/>
    </xf>
    <xf numFmtId="0" fontId="130" fillId="0" borderId="0" xfId="0" applyFont="1" applyAlignment="1">
      <alignment horizontal="left" vertical="center"/>
    </xf>
    <xf numFmtId="0" fontId="131" fillId="35" borderId="0" xfId="0" applyFont="1" applyFill="1" applyAlignment="1">
      <alignment horizontal="left" vertical="center"/>
    </xf>
    <xf numFmtId="0" fontId="37" fillId="35" borderId="0" xfId="0" applyFont="1" applyFill="1" applyAlignment="1">
      <alignment horizontal="left" vertical="center"/>
    </xf>
    <xf numFmtId="0" fontId="37" fillId="35" borderId="0" xfId="0" applyFont="1" applyFill="1" applyAlignment="1">
      <alignment horizontal="left" vertical="center" wrapText="1"/>
    </xf>
    <xf numFmtId="0" fontId="132" fillId="0" borderId="0" xfId="0" applyFont="1" applyAlignment="1">
      <alignment horizontal="left" vertical="center"/>
    </xf>
    <xf numFmtId="0" fontId="43" fillId="34" borderId="0" xfId="0" applyFont="1" applyFill="1" applyAlignment="1">
      <alignment horizontal="left" vertical="center" indent="1"/>
    </xf>
    <xf numFmtId="0" fontId="43" fillId="35" borderId="0" xfId="0" applyFont="1" applyFill="1" applyAlignment="1">
      <alignment horizontal="left" vertical="center" indent="2"/>
    </xf>
    <xf numFmtId="0" fontId="43" fillId="35" borderId="0" xfId="0" applyFont="1" applyFill="1" applyAlignment="1">
      <alignment horizontal="left" vertical="center" wrapText="1" indent="2"/>
    </xf>
    <xf numFmtId="0" fontId="41" fillId="0" borderId="0" xfId="0" applyFont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1" fillId="34" borderId="0" xfId="0" applyFont="1" applyFill="1" applyAlignment="1">
      <alignment horizontal="right" vertical="center"/>
    </xf>
    <xf numFmtId="0" fontId="41" fillId="35" borderId="0" xfId="0" applyFont="1" applyFill="1" applyAlignment="1">
      <alignment horizontal="right" vertical="center"/>
    </xf>
    <xf numFmtId="0" fontId="131" fillId="34" borderId="0" xfId="0" applyFont="1" applyFill="1" applyAlignment="1">
      <alignment horizontal="left" vertical="center"/>
    </xf>
    <xf numFmtId="0" fontId="37" fillId="34" borderId="0" xfId="0" applyFont="1" applyFill="1" applyAlignment="1">
      <alignment horizontal="left" vertical="center" wrapText="1"/>
    </xf>
    <xf numFmtId="0" fontId="43" fillId="34" borderId="0" xfId="0" applyFont="1" applyFill="1" applyAlignment="1">
      <alignment horizontal="left" vertical="center" wrapText="1" indent="1"/>
    </xf>
    <xf numFmtId="0" fontId="41" fillId="35" borderId="0" xfId="0" applyFont="1" applyFill="1" applyAlignment="1">
      <alignment horizontal="right" vertical="center" wrapText="1"/>
    </xf>
    <xf numFmtId="0" fontId="41" fillId="34" borderId="0" xfId="0" applyFont="1" applyFill="1" applyAlignment="1">
      <alignment horizontal="right" vertical="center" wrapText="1"/>
    </xf>
    <xf numFmtId="0" fontId="41" fillId="34" borderId="10" xfId="0" applyFont="1" applyFill="1" applyBorder="1" applyAlignment="1">
      <alignment horizontal="right" vertical="center"/>
    </xf>
    <xf numFmtId="0" fontId="41" fillId="35" borderId="10" xfId="0" applyFont="1" applyFill="1" applyBorder="1" applyAlignment="1">
      <alignment horizontal="right" vertical="center"/>
    </xf>
    <xf numFmtId="0" fontId="41" fillId="35" borderId="10" xfId="0" applyFont="1" applyFill="1" applyBorder="1" applyAlignment="1">
      <alignment horizontal="right" vertical="center" wrapText="1"/>
    </xf>
    <xf numFmtId="0" fontId="41" fillId="34" borderId="10" xfId="0" applyFont="1" applyFill="1" applyBorder="1" applyAlignment="1">
      <alignment horizontal="right" vertical="center" wrapText="1"/>
    </xf>
    <xf numFmtId="0" fontId="132" fillId="34" borderId="0" xfId="0" applyFont="1" applyFill="1" applyAlignment="1">
      <alignment horizontal="right" vertical="center"/>
    </xf>
    <xf numFmtId="0" fontId="132" fillId="35" borderId="0" xfId="0" applyFont="1" applyFill="1" applyAlignment="1">
      <alignment horizontal="right" vertical="center"/>
    </xf>
    <xf numFmtId="0" fontId="132" fillId="35" borderId="0" xfId="0" applyFont="1" applyFill="1" applyAlignment="1">
      <alignment horizontal="right" vertical="center" wrapText="1"/>
    </xf>
    <xf numFmtId="0" fontId="132" fillId="34" borderId="0" xfId="0" applyFont="1" applyFill="1" applyAlignment="1">
      <alignment horizontal="right" vertical="center" wrapText="1"/>
    </xf>
    <xf numFmtId="0" fontId="33" fillId="33" borderId="0" xfId="0" applyFont="1" applyFill="1" applyAlignment="1">
      <alignment horizontal="left"/>
    </xf>
    <xf numFmtId="0" fontId="33" fillId="33" borderId="0" xfId="0" applyFont="1" applyFill="1" applyAlignment="1">
      <alignment horizontal="center"/>
    </xf>
    <xf numFmtId="16" fontId="33" fillId="33" borderId="0" xfId="0" applyNumberFormat="1" applyFont="1" applyFill="1" applyAlignment="1">
      <alignment horizontal="center"/>
    </xf>
    <xf numFmtId="0" fontId="40" fillId="37" borderId="0" xfId="0" applyFont="1" applyFill="1" applyAlignment="1">
      <alignment horizontal="left"/>
    </xf>
    <xf numFmtId="0" fontId="35" fillId="37" borderId="0" xfId="0" applyFont="1" applyFill="1" applyAlignment="1">
      <alignment horizontal="left"/>
    </xf>
    <xf numFmtId="0" fontId="43" fillId="37" borderId="10" xfId="0" applyFont="1" applyFill="1" applyBorder="1" applyAlignment="1">
      <alignment horizontal="left"/>
    </xf>
    <xf numFmtId="0" fontId="127" fillId="37" borderId="0" xfId="0" applyFont="1" applyFill="1"/>
    <xf numFmtId="0" fontId="43" fillId="37" borderId="0" xfId="0" applyFont="1" applyFill="1" applyAlignment="1">
      <alignment horizontal="left"/>
    </xf>
    <xf numFmtId="0" fontId="40" fillId="37" borderId="10" xfId="0" applyFont="1" applyFill="1" applyBorder="1" applyAlignment="1">
      <alignment horizontal="left"/>
    </xf>
    <xf numFmtId="0" fontId="127" fillId="0" borderId="0" xfId="0" applyFont="1"/>
    <xf numFmtId="0" fontId="33" fillId="33" borderId="0" xfId="0" applyFont="1" applyFill="1" applyAlignment="1">
      <alignment horizontal="center" vertical="center"/>
    </xf>
    <xf numFmtId="169" fontId="35" fillId="37" borderId="0" xfId="0" applyNumberFormat="1" applyFont="1" applyFill="1" applyAlignment="1">
      <alignment horizontal="left"/>
    </xf>
    <xf numFmtId="4" fontId="37" fillId="37" borderId="0" xfId="0" applyNumberFormat="1" applyFont="1" applyFill="1" applyAlignment="1">
      <alignment horizontal="right" vertical="center"/>
    </xf>
    <xf numFmtId="169" fontId="37" fillId="37" borderId="0" xfId="0" applyNumberFormat="1" applyFont="1" applyFill="1" applyAlignment="1">
      <alignment horizontal="right" vertical="center"/>
    </xf>
    <xf numFmtId="3" fontId="37" fillId="37" borderId="0" xfId="0" applyNumberFormat="1" applyFont="1" applyFill="1" applyAlignment="1">
      <alignment horizontal="right" vertical="center"/>
    </xf>
    <xf numFmtId="169" fontId="37" fillId="38" borderId="0" xfId="0" applyNumberFormat="1" applyFont="1" applyFill="1" applyAlignment="1">
      <alignment horizontal="right" vertical="center"/>
    </xf>
    <xf numFmtId="170" fontId="37" fillId="38" borderId="0" xfId="0" applyNumberFormat="1" applyFont="1" applyFill="1" applyAlignment="1">
      <alignment horizontal="right" vertical="center"/>
    </xf>
    <xf numFmtId="3" fontId="37" fillId="38" borderId="0" xfId="0" applyNumberFormat="1" applyFont="1" applyFill="1" applyAlignment="1">
      <alignment horizontal="right" vertical="center"/>
    </xf>
    <xf numFmtId="169" fontId="37" fillId="38" borderId="0" xfId="0" quotePrefix="1" applyNumberFormat="1" applyFont="1" applyFill="1" applyAlignment="1">
      <alignment horizontal="right" vertical="center"/>
    </xf>
    <xf numFmtId="0" fontId="35" fillId="37" borderId="10" xfId="0" applyFont="1" applyFill="1" applyBorder="1" applyAlignment="1">
      <alignment horizontal="right" vertical="center"/>
    </xf>
    <xf numFmtId="169" fontId="35" fillId="37" borderId="10" xfId="0" applyNumberFormat="1" applyFont="1" applyFill="1" applyBorder="1" applyAlignment="1">
      <alignment horizontal="right" vertical="center"/>
    </xf>
    <xf numFmtId="169" fontId="35" fillId="37" borderId="10" xfId="0" applyNumberFormat="1" applyFont="1" applyFill="1" applyBorder="1" applyAlignment="1">
      <alignment horizontal="right" vertical="center" wrapText="1"/>
    </xf>
    <xf numFmtId="0" fontId="38" fillId="37" borderId="0" xfId="0" applyFont="1" applyFill="1" applyAlignment="1">
      <alignment horizontal="right" vertical="center"/>
    </xf>
    <xf numFmtId="3" fontId="35" fillId="37" borderId="0" xfId="0" applyNumberFormat="1" applyFont="1" applyFill="1" applyAlignment="1">
      <alignment horizontal="right" vertical="center" wrapText="1"/>
    </xf>
    <xf numFmtId="4" fontId="37" fillId="38" borderId="0" xfId="0" applyNumberFormat="1" applyFont="1" applyFill="1" applyAlignment="1">
      <alignment horizontal="right" vertical="center"/>
    </xf>
    <xf numFmtId="0" fontId="51" fillId="37" borderId="0" xfId="0" applyFont="1" applyFill="1" applyAlignment="1">
      <alignment horizontal="left" vertical="center"/>
    </xf>
    <xf numFmtId="0" fontId="50" fillId="37" borderId="0" xfId="0" applyFont="1" applyFill="1" applyAlignment="1">
      <alignment horizontal="left" vertical="center"/>
    </xf>
    <xf numFmtId="0" fontId="38" fillId="37" borderId="0" xfId="0" applyFont="1" applyFill="1" applyBorder="1" applyAlignment="1">
      <alignment horizontal="right" vertical="center"/>
    </xf>
    <xf numFmtId="0" fontId="35" fillId="37" borderId="0" xfId="0" applyFont="1" applyFill="1" applyAlignment="1">
      <alignment horizontal="right" vertical="center"/>
    </xf>
    <xf numFmtId="0" fontId="32" fillId="37" borderId="0" xfId="0" applyFont="1" applyFill="1"/>
    <xf numFmtId="3" fontId="35" fillId="37" borderId="0" xfId="0" applyNumberFormat="1" applyFont="1" applyFill="1" applyAlignment="1">
      <alignment horizontal="right" vertical="center"/>
    </xf>
    <xf numFmtId="169" fontId="35" fillId="37" borderId="0" xfId="0" applyNumberFormat="1" applyFont="1" applyFill="1" applyAlignment="1">
      <alignment horizontal="right" vertical="center"/>
    </xf>
    <xf numFmtId="169" fontId="38" fillId="37" borderId="0" xfId="0" applyNumberFormat="1" applyFont="1" applyFill="1" applyAlignment="1">
      <alignment horizontal="right" vertical="center"/>
    </xf>
    <xf numFmtId="169" fontId="35" fillId="37" borderId="10" xfId="0" applyNumberFormat="1" applyFont="1" applyFill="1" applyBorder="1" applyAlignment="1">
      <alignment horizontal="right" vertical="center"/>
    </xf>
    <xf numFmtId="169" fontId="35" fillId="37" borderId="0" xfId="732" applyNumberFormat="1" applyFont="1" applyFill="1" applyAlignment="1">
      <alignment horizontal="right" vertical="center"/>
    </xf>
    <xf numFmtId="169" fontId="35" fillId="37" borderId="10" xfId="732" applyNumberFormat="1" applyFont="1" applyFill="1" applyBorder="1" applyAlignment="1">
      <alignment horizontal="right" vertical="center"/>
    </xf>
    <xf numFmtId="169" fontId="38" fillId="37" borderId="0" xfId="732" applyNumberFormat="1" applyFont="1" applyFill="1" applyAlignment="1">
      <alignment horizontal="right" vertical="center"/>
    </xf>
    <xf numFmtId="169" fontId="38" fillId="37" borderId="10" xfId="732" applyNumberFormat="1" applyFont="1" applyFill="1" applyBorder="1" applyAlignment="1">
      <alignment horizontal="right" vertical="center"/>
    </xf>
    <xf numFmtId="169" fontId="127" fillId="0" borderId="0" xfId="0" applyNumberFormat="1" applyFont="1"/>
    <xf numFmtId="169" fontId="37" fillId="37" borderId="0" xfId="0" quotePrefix="1" applyNumberFormat="1" applyFont="1" applyFill="1" applyAlignment="1">
      <alignment horizontal="right" vertical="center"/>
    </xf>
    <xf numFmtId="0" fontId="40" fillId="37" borderId="0" xfId="0" applyFont="1" applyFill="1" applyAlignment="1">
      <alignment horizontal="left" vertical="center"/>
    </xf>
    <xf numFmtId="1" fontId="35" fillId="35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left" vertical="center" wrapText="1"/>
    </xf>
    <xf numFmtId="0" fontId="35" fillId="37" borderId="0" xfId="0" applyFont="1" applyFill="1" applyAlignment="1">
      <alignment horizontal="right" vertical="center" wrapText="1"/>
    </xf>
    <xf numFmtId="169" fontId="38" fillId="37" borderId="0" xfId="0" applyNumberFormat="1" applyFont="1" applyFill="1" applyAlignment="1">
      <alignment horizontal="right" vertical="center" wrapText="1"/>
    </xf>
    <xf numFmtId="0" fontId="35" fillId="37" borderId="10" xfId="0" applyFont="1" applyFill="1" applyBorder="1" applyAlignment="1">
      <alignment horizontal="right" vertical="center" wrapText="1"/>
    </xf>
    <xf numFmtId="0" fontId="38" fillId="37" borderId="0" xfId="0" applyFont="1" applyFill="1" applyAlignment="1">
      <alignment horizontal="right" vertical="center" wrapText="1"/>
    </xf>
    <xf numFmtId="169" fontId="35" fillId="37" borderId="0" xfId="0" applyNumberFormat="1" applyFont="1" applyFill="1" applyAlignment="1">
      <alignment horizontal="right" vertical="center" wrapText="1"/>
    </xf>
    <xf numFmtId="169" fontId="35" fillId="35" borderId="0" xfId="0" quotePrefix="1" applyNumberFormat="1" applyFont="1" applyFill="1" applyAlignment="1">
      <alignment horizontal="right" vertical="center"/>
    </xf>
    <xf numFmtId="169" fontId="35" fillId="37" borderId="0" xfId="0" quotePrefix="1" applyNumberFormat="1" applyFont="1" applyFill="1" applyAlignment="1">
      <alignment horizontal="right" vertical="center"/>
    </xf>
    <xf numFmtId="3" fontId="37" fillId="37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left" vertical="center"/>
    </xf>
    <xf numFmtId="0" fontId="0" fillId="0" borderId="0" xfId="0"/>
    <xf numFmtId="0" fontId="33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0" fontId="0" fillId="0" borderId="0" xfId="0"/>
    <xf numFmtId="0" fontId="33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0" fontId="32" fillId="37" borderId="0" xfId="0" applyFont="1" applyFill="1"/>
    <xf numFmtId="3" fontId="35" fillId="37" borderId="0" xfId="0" applyNumberFormat="1" applyFont="1" applyFill="1" applyAlignment="1">
      <alignment horizontal="right" vertical="center"/>
    </xf>
    <xf numFmtId="169" fontId="35" fillId="37" borderId="0" xfId="0" applyNumberFormat="1" applyFont="1" applyFill="1" applyAlignment="1">
      <alignment horizontal="right" vertical="center"/>
    </xf>
    <xf numFmtId="0" fontId="0" fillId="67" borderId="0" xfId="0" applyFill="1"/>
    <xf numFmtId="169" fontId="37" fillId="37" borderId="0" xfId="0" applyNumberFormat="1" applyFont="1" applyFill="1" applyAlignment="1">
      <alignment horizontal="right" vertical="center"/>
    </xf>
    <xf numFmtId="169" fontId="38" fillId="37" borderId="0" xfId="0" applyNumberFormat="1" applyFont="1" applyFill="1" applyBorder="1" applyAlignment="1">
      <alignment horizontal="right" vertical="center"/>
    </xf>
    <xf numFmtId="3" fontId="35" fillId="37" borderId="10" xfId="0" applyNumberFormat="1" applyFont="1" applyFill="1" applyBorder="1" applyAlignment="1">
      <alignment horizontal="right" vertical="center"/>
    </xf>
    <xf numFmtId="3" fontId="38" fillId="37" borderId="0" xfId="0" applyNumberFormat="1" applyFont="1" applyFill="1" applyAlignment="1">
      <alignment horizontal="right" vertical="center"/>
    </xf>
    <xf numFmtId="0" fontId="55" fillId="37" borderId="0" xfId="0" applyFont="1" applyFill="1" applyAlignment="1">
      <alignment horizontal="left" vertical="center"/>
    </xf>
    <xf numFmtId="0" fontId="54" fillId="37" borderId="0" xfId="0" applyFont="1" applyFill="1" applyAlignment="1">
      <alignment horizontal="left" vertical="center"/>
    </xf>
    <xf numFmtId="0" fontId="43" fillId="37" borderId="0" xfId="0" applyFont="1" applyFill="1" applyAlignment="1">
      <alignment horizontal="left" vertical="center" wrapText="1"/>
    </xf>
    <xf numFmtId="169" fontId="37" fillId="37" borderId="0" xfId="0" applyNumberFormat="1" applyFont="1" applyFill="1" applyAlignment="1">
      <alignment horizontal="right" vertical="center" wrapText="1"/>
    </xf>
    <xf numFmtId="169" fontId="37" fillId="37" borderId="10" xfId="0" applyNumberFormat="1" applyFont="1" applyFill="1" applyBorder="1" applyAlignment="1">
      <alignment horizontal="right" vertical="center" wrapText="1"/>
    </xf>
    <xf numFmtId="169" fontId="37" fillId="37" borderId="10" xfId="0" applyNumberFormat="1" applyFont="1" applyFill="1" applyBorder="1" applyAlignment="1">
      <alignment horizontal="right" vertical="center"/>
    </xf>
    <xf numFmtId="169" fontId="133" fillId="37" borderId="0" xfId="0" applyNumberFormat="1" applyFont="1" applyFill="1" applyAlignment="1">
      <alignment horizontal="right" vertical="center" wrapText="1"/>
    </xf>
    <xf numFmtId="169" fontId="133" fillId="37" borderId="0" xfId="0" applyNumberFormat="1" applyFont="1" applyFill="1" applyAlignment="1">
      <alignment horizontal="right" vertical="center"/>
    </xf>
    <xf numFmtId="169" fontId="32" fillId="37" borderId="0" xfId="0" applyNumberFormat="1" applyFont="1" applyFill="1"/>
    <xf numFmtId="169" fontId="35" fillId="37" borderId="0" xfId="0" applyNumberFormat="1" applyFont="1" applyFill="1" applyAlignment="1">
      <alignment horizontal="left" vertical="center"/>
    </xf>
    <xf numFmtId="169" fontId="43" fillId="37" borderId="0" xfId="0" applyNumberFormat="1" applyFont="1" applyFill="1" applyAlignment="1">
      <alignment horizontal="left" vertical="center"/>
    </xf>
    <xf numFmtId="169" fontId="50" fillId="37" borderId="0" xfId="0" applyNumberFormat="1" applyFont="1" applyFill="1" applyAlignment="1">
      <alignment horizontal="left" vertical="center"/>
    </xf>
    <xf numFmtId="169" fontId="51" fillId="37" borderId="0" xfId="0" applyNumberFormat="1" applyFont="1" applyFill="1" applyAlignment="1">
      <alignment horizontal="left" vertical="center"/>
    </xf>
    <xf numFmtId="169" fontId="52" fillId="37" borderId="0" xfId="0" applyNumberFormat="1" applyFont="1" applyFill="1" applyAlignment="1">
      <alignment horizontal="left" vertical="center"/>
    </xf>
    <xf numFmtId="169" fontId="53" fillId="37" borderId="0" xfId="0" applyNumberFormat="1" applyFont="1" applyFill="1" applyAlignment="1">
      <alignment horizontal="left" vertical="center"/>
    </xf>
    <xf numFmtId="169" fontId="54" fillId="37" borderId="0" xfId="0" applyNumberFormat="1" applyFont="1" applyFill="1" applyAlignment="1">
      <alignment horizontal="left" vertical="center"/>
    </xf>
    <xf numFmtId="0" fontId="32" fillId="37" borderId="0" xfId="0" applyFont="1" applyFill="1"/>
    <xf numFmtId="3" fontId="35" fillId="37" borderId="0" xfId="0" applyNumberFormat="1" applyFont="1" applyFill="1" applyAlignment="1">
      <alignment horizontal="right" vertical="center"/>
    </xf>
    <xf numFmtId="169" fontId="35" fillId="37" borderId="0" xfId="0" applyNumberFormat="1" applyFont="1" applyFill="1" applyAlignment="1">
      <alignment horizontal="right" vertical="center"/>
    </xf>
    <xf numFmtId="169" fontId="38" fillId="37" borderId="0" xfId="0" applyNumberFormat="1" applyFont="1" applyFill="1" applyBorder="1" applyAlignment="1">
      <alignment horizontal="right" vertical="center"/>
    </xf>
    <xf numFmtId="3" fontId="35" fillId="37" borderId="10" xfId="0" applyNumberFormat="1" applyFont="1" applyFill="1" applyBorder="1" applyAlignment="1">
      <alignment horizontal="right" vertical="center"/>
    </xf>
    <xf numFmtId="3" fontId="38" fillId="37" borderId="0" xfId="0" applyNumberFormat="1" applyFont="1" applyFill="1" applyAlignment="1">
      <alignment horizontal="right" vertical="center"/>
    </xf>
    <xf numFmtId="0" fontId="55" fillId="37" borderId="0" xfId="0" applyFont="1" applyFill="1" applyAlignment="1">
      <alignment horizontal="left" vertical="center"/>
    </xf>
    <xf numFmtId="169" fontId="37" fillId="37" borderId="0" xfId="0" applyNumberFormat="1" applyFont="1" applyFill="1" applyAlignment="1">
      <alignment horizontal="right" vertical="center" wrapText="1"/>
    </xf>
    <xf numFmtId="169" fontId="37" fillId="37" borderId="10" xfId="0" applyNumberFormat="1" applyFont="1" applyFill="1" applyBorder="1" applyAlignment="1">
      <alignment horizontal="right" vertical="center" wrapText="1"/>
    </xf>
    <xf numFmtId="169" fontId="133" fillId="37" borderId="0" xfId="0" applyNumberFormat="1" applyFont="1" applyFill="1" applyAlignment="1">
      <alignment horizontal="right" vertical="center" wrapText="1"/>
    </xf>
    <xf numFmtId="169" fontId="32" fillId="37" borderId="0" xfId="0" applyNumberFormat="1" applyFont="1" applyFill="1"/>
    <xf numFmtId="169" fontId="50" fillId="37" borderId="0" xfId="0" applyNumberFormat="1" applyFont="1" applyFill="1" applyAlignment="1">
      <alignment horizontal="left" vertical="center"/>
    </xf>
    <xf numFmtId="169" fontId="51" fillId="37" borderId="0" xfId="0" applyNumberFormat="1" applyFont="1" applyFill="1" applyAlignment="1">
      <alignment horizontal="left" vertical="center"/>
    </xf>
    <xf numFmtId="0" fontId="32" fillId="37" borderId="0" xfId="0" applyFont="1" applyFill="1"/>
    <xf numFmtId="3" fontId="35" fillId="37" borderId="0" xfId="0" applyNumberFormat="1" applyFont="1" applyFill="1" applyAlignment="1">
      <alignment horizontal="right" vertical="center"/>
    </xf>
    <xf numFmtId="169" fontId="35" fillId="37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center" vertical="center"/>
    </xf>
    <xf numFmtId="170" fontId="35" fillId="37" borderId="10" xfId="0" applyNumberFormat="1" applyFont="1" applyFill="1" applyBorder="1" applyAlignment="1">
      <alignment horizontal="right" vertical="center" wrapText="1"/>
    </xf>
    <xf numFmtId="0" fontId="0" fillId="0" borderId="0" xfId="0"/>
    <xf numFmtId="169" fontId="38" fillId="35" borderId="0" xfId="0" applyNumberFormat="1" applyFont="1" applyFill="1" applyAlignment="1">
      <alignment horizontal="right" vertical="center"/>
    </xf>
    <xf numFmtId="170" fontId="38" fillId="37" borderId="0" xfId="0" applyNumberFormat="1" applyFont="1" applyFill="1" applyAlignment="1">
      <alignment horizontal="right" vertical="center"/>
    </xf>
    <xf numFmtId="170" fontId="35" fillId="37" borderId="10" xfId="0" applyNumberFormat="1" applyFont="1" applyFill="1" applyBorder="1" applyAlignment="1">
      <alignment horizontal="right" vertical="center"/>
    </xf>
    <xf numFmtId="170" fontId="35" fillId="37" borderId="0" xfId="0" applyNumberFormat="1" applyFont="1" applyFill="1" applyAlignment="1">
      <alignment horizontal="right" vertical="center"/>
    </xf>
    <xf numFmtId="0" fontId="33" fillId="33" borderId="0" xfId="0" applyFont="1" applyFill="1" applyAlignment="1">
      <alignment horizontal="left" vertical="center"/>
    </xf>
    <xf numFmtId="0" fontId="42" fillId="65" borderId="0" xfId="0" applyFont="1" applyFill="1"/>
    <xf numFmtId="0" fontId="0" fillId="65" borderId="0" xfId="0" applyFill="1"/>
    <xf numFmtId="0" fontId="36" fillId="65" borderId="0" xfId="0" applyFont="1" applyFill="1" applyAlignment="1">
      <alignment horizontal="left" vertical="center"/>
    </xf>
    <xf numFmtId="0" fontId="37" fillId="65" borderId="0" xfId="0" applyFont="1" applyFill="1" applyAlignment="1">
      <alignment horizontal="right" vertical="center"/>
    </xf>
    <xf numFmtId="0" fontId="37" fillId="65" borderId="0" xfId="0" applyFont="1" applyFill="1" applyAlignment="1">
      <alignment horizontal="left" vertical="center"/>
    </xf>
    <xf numFmtId="170" fontId="37" fillId="65" borderId="0" xfId="0" applyNumberFormat="1" applyFont="1" applyFill="1" applyAlignment="1">
      <alignment horizontal="right" vertical="center"/>
    </xf>
    <xf numFmtId="0" fontId="43" fillId="65" borderId="0" xfId="0" applyFont="1" applyFill="1" applyAlignment="1">
      <alignment horizontal="left" vertical="center"/>
    </xf>
    <xf numFmtId="0" fontId="0" fillId="65" borderId="0" xfId="0" applyFill="1" applyBorder="1"/>
    <xf numFmtId="169" fontId="0" fillId="65" borderId="0" xfId="0" applyNumberFormat="1" applyFill="1" applyBorder="1"/>
    <xf numFmtId="0" fontId="33" fillId="65" borderId="0" xfId="0" applyFont="1" applyFill="1" applyBorder="1" applyAlignment="1">
      <alignment horizontal="left" vertical="center" wrapText="1"/>
    </xf>
    <xf numFmtId="0" fontId="33" fillId="65" borderId="0" xfId="0" applyFont="1" applyFill="1" applyBorder="1" applyAlignment="1">
      <alignment horizontal="center" vertical="center" wrapText="1"/>
    </xf>
    <xf numFmtId="0" fontId="35" fillId="65" borderId="0" xfId="0" applyFont="1" applyFill="1" applyBorder="1" applyAlignment="1">
      <alignment horizontal="left" vertical="center"/>
    </xf>
    <xf numFmtId="169" fontId="35" fillId="65" borderId="0" xfId="0" applyNumberFormat="1" applyFont="1" applyFill="1" applyBorder="1" applyAlignment="1">
      <alignment horizontal="right" vertical="center"/>
    </xf>
    <xf numFmtId="169" fontId="35" fillId="65" borderId="0" xfId="0" applyNumberFormat="1" applyFont="1" applyFill="1" applyBorder="1" applyAlignment="1">
      <alignment horizontal="right" vertical="center" wrapText="1"/>
    </xf>
    <xf numFmtId="0" fontId="38" fillId="65" borderId="0" xfId="0" applyFont="1" applyFill="1" applyBorder="1" applyAlignment="1">
      <alignment horizontal="left" vertical="center"/>
    </xf>
    <xf numFmtId="0" fontId="32" fillId="65" borderId="0" xfId="0" applyFont="1" applyFill="1" applyBorder="1"/>
    <xf numFmtId="9" fontId="35" fillId="65" borderId="0" xfId="0" applyNumberFormat="1" applyFont="1" applyFill="1"/>
    <xf numFmtId="0" fontId="35" fillId="65" borderId="0" xfId="0" applyFont="1" applyFill="1"/>
    <xf numFmtId="0" fontId="40" fillId="0" borderId="0" xfId="0" applyFont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left" vertical="center" wrapText="1"/>
    </xf>
    <xf numFmtId="0" fontId="33" fillId="33" borderId="0" xfId="0" applyFont="1" applyFill="1" applyAlignment="1">
      <alignment horizontal="center" vertical="center" wrapText="1"/>
    </xf>
    <xf numFmtId="0" fontId="33" fillId="65" borderId="0" xfId="0" applyFont="1" applyFill="1" applyBorder="1" applyAlignment="1">
      <alignment horizontal="left" vertical="center" wrapText="1"/>
    </xf>
    <xf numFmtId="0" fontId="33" fillId="65" borderId="0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left" vertical="center"/>
    </xf>
    <xf numFmtId="0" fontId="48" fillId="33" borderId="0" xfId="0" applyFont="1" applyFill="1" applyAlignment="1">
      <alignment horizontal="center" vertical="center" wrapText="1"/>
    </xf>
    <xf numFmtId="0" fontId="48" fillId="33" borderId="0" xfId="0" applyFont="1" applyFill="1" applyAlignment="1">
      <alignment horizontal="left" vertical="center"/>
    </xf>
    <xf numFmtId="0" fontId="48" fillId="33" borderId="0" xfId="0" applyFont="1" applyFill="1" applyAlignment="1">
      <alignment horizontal="center" vertical="center"/>
    </xf>
  </cellXfs>
  <cellStyles count="16105">
    <cellStyle name="20% - Accent1" xfId="19" builtinId="30" hidden="1"/>
    <cellStyle name="20% - Accent1 2" xfId="181"/>
    <cellStyle name="20% - Accent1 3" xfId="421"/>
    <cellStyle name="20% - Accent2" xfId="23" builtinId="34" hidden="1"/>
    <cellStyle name="20% - Accent2 2" xfId="182"/>
    <cellStyle name="20% - Accent2 3" xfId="425"/>
    <cellStyle name="20% - Accent3" xfId="27" builtinId="38" hidden="1"/>
    <cellStyle name="20% - Accent3 2" xfId="183"/>
    <cellStyle name="20% - Accent3 3" xfId="429"/>
    <cellStyle name="20% - Accent4" xfId="31" builtinId="42" hidden="1"/>
    <cellStyle name="20% - Accent4 2" xfId="184"/>
    <cellStyle name="20% - Accent4 3" xfId="433"/>
    <cellStyle name="20% - Accent5" xfId="35" builtinId="46" hidden="1"/>
    <cellStyle name="20% - Accent5 2" xfId="185"/>
    <cellStyle name="20% - Accent5 3" xfId="437"/>
    <cellStyle name="20% - Accent6" xfId="39" builtinId="50" hidden="1"/>
    <cellStyle name="20% - Accent6 2" xfId="186"/>
    <cellStyle name="20% - Accent6 3" xfId="441"/>
    <cellStyle name="20% - Colore 1" xfId="313"/>
    <cellStyle name="20% - Colore 2" xfId="314"/>
    <cellStyle name="20% - Colore 3" xfId="315"/>
    <cellStyle name="20% - Colore 4" xfId="316"/>
    <cellStyle name="20% - Colore 5" xfId="317"/>
    <cellStyle name="20% - Colore 6" xfId="318"/>
    <cellStyle name="40% - Accent1" xfId="20" builtinId="31" hidden="1"/>
    <cellStyle name="40% - Accent1 2" xfId="187"/>
    <cellStyle name="40% - Accent1 3" xfId="422"/>
    <cellStyle name="40% - Accent2" xfId="24" builtinId="35" hidden="1"/>
    <cellStyle name="40% - Accent2 2" xfId="188"/>
    <cellStyle name="40% - Accent2 3" xfId="426"/>
    <cellStyle name="40% - Accent3" xfId="28" builtinId="39" hidden="1"/>
    <cellStyle name="40% - Accent3 2" xfId="189"/>
    <cellStyle name="40% - Accent3 3" xfId="430"/>
    <cellStyle name="40% - Accent4" xfId="32" builtinId="43" hidden="1"/>
    <cellStyle name="40% - Accent4 2" xfId="190"/>
    <cellStyle name="40% - Accent4 3" xfId="434"/>
    <cellStyle name="40% - Accent5" xfId="36" builtinId="47" hidden="1"/>
    <cellStyle name="40% - Accent5 2" xfId="191"/>
    <cellStyle name="40% - Accent5 3" xfId="438"/>
    <cellStyle name="40% - Accent6" xfId="40" builtinId="51" hidden="1"/>
    <cellStyle name="40% - Accent6 2" xfId="192"/>
    <cellStyle name="40% - Accent6 3" xfId="442"/>
    <cellStyle name="40% - Colore 1" xfId="319"/>
    <cellStyle name="40% - Colore 2" xfId="320"/>
    <cellStyle name="40% - Colore 3" xfId="321"/>
    <cellStyle name="40% - Colore 4" xfId="322"/>
    <cellStyle name="40% - Colore 5" xfId="323"/>
    <cellStyle name="40% - Colore 6" xfId="324"/>
    <cellStyle name="60% - Accent1" xfId="21" builtinId="32" hidden="1"/>
    <cellStyle name="60% - Accent1 2" xfId="193"/>
    <cellStyle name="60% - Accent1 3" xfId="423"/>
    <cellStyle name="60% - Accent2" xfId="25" builtinId="36" hidden="1"/>
    <cellStyle name="60% - Accent2 2" xfId="194"/>
    <cellStyle name="60% - Accent2 3" xfId="427"/>
    <cellStyle name="60% - Accent3" xfId="29" builtinId="40" hidden="1"/>
    <cellStyle name="60% - Accent3 2" xfId="195"/>
    <cellStyle name="60% - Accent3 3" xfId="431"/>
    <cellStyle name="60% - Accent4" xfId="33" builtinId="44" hidden="1"/>
    <cellStyle name="60% - Accent4 2" xfId="196"/>
    <cellStyle name="60% - Accent4 3" xfId="435"/>
    <cellStyle name="60% - Accent5" xfId="37" builtinId="48" hidden="1"/>
    <cellStyle name="60% - Accent5 2" xfId="197"/>
    <cellStyle name="60% - Accent5 3" xfId="439"/>
    <cellStyle name="60% - Accent6" xfId="41" builtinId="52" hidden="1"/>
    <cellStyle name="60% - Accent6 2" xfId="198"/>
    <cellStyle name="60% - Accent6 3" xfId="443"/>
    <cellStyle name="60% - Colore 1" xfId="325"/>
    <cellStyle name="60% - Colore 2" xfId="326"/>
    <cellStyle name="60% - Colore 3" xfId="327"/>
    <cellStyle name="60% - Colore 4" xfId="328"/>
    <cellStyle name="60% - Colore 5" xfId="329"/>
    <cellStyle name="60% - Colore 6" xfId="330"/>
    <cellStyle name="Accent1" xfId="18" builtinId="29" hidden="1"/>
    <cellStyle name="Accent1 2" xfId="199"/>
    <cellStyle name="Accent1 3" xfId="420"/>
    <cellStyle name="Accent2" xfId="22" builtinId="33" hidden="1"/>
    <cellStyle name="Accent2 2" xfId="200"/>
    <cellStyle name="Accent2 3" xfId="424"/>
    <cellStyle name="Accent3" xfId="26" builtinId="37" hidden="1"/>
    <cellStyle name="Accent3 2" xfId="201"/>
    <cellStyle name="Accent3 3" xfId="428"/>
    <cellStyle name="Accent4" xfId="30" builtinId="41" hidden="1"/>
    <cellStyle name="Accent4 2" xfId="202"/>
    <cellStyle name="Accent4 3" xfId="432"/>
    <cellStyle name="Accent5" xfId="34" builtinId="45" hidden="1"/>
    <cellStyle name="Accent5 2" xfId="203"/>
    <cellStyle name="Accent5 3" xfId="436"/>
    <cellStyle name="Accent6" xfId="38" builtinId="49" hidden="1"/>
    <cellStyle name="Accent6 2" xfId="204"/>
    <cellStyle name="Accent6 2 2" xfId="462"/>
    <cellStyle name="Accent6 3" xfId="331"/>
    <cellStyle name="Accent6 4" xfId="440"/>
    <cellStyle name="Anteckning 2" xfId="134"/>
    <cellStyle name="Bad" xfId="7" builtinId="27" hidden="1"/>
    <cellStyle name="Bad 2" xfId="205"/>
    <cellStyle name="Bad 2 2" xfId="470"/>
    <cellStyle name="Bad 3" xfId="332"/>
    <cellStyle name="Bad 4" xfId="408"/>
    <cellStyle name="Beräkning 2" xfId="131"/>
    <cellStyle name="Betrag" xfId="155"/>
    <cellStyle name="Bra 2" xfId="126"/>
    <cellStyle name="Calc Currency (0)" xfId="333"/>
    <cellStyle name="Calc Currency (2)" xfId="334"/>
    <cellStyle name="Calc Percent (0)" xfId="335"/>
    <cellStyle name="Calc Percent (1)" xfId="336"/>
    <cellStyle name="Calc Percent (2)" xfId="337"/>
    <cellStyle name="Calc Units (0)" xfId="338"/>
    <cellStyle name="Calc Units (1)" xfId="339"/>
    <cellStyle name="Calc Units (2)" xfId="340"/>
    <cellStyle name="Calcolo" xfId="341"/>
    <cellStyle name="Calculation" xfId="11" builtinId="22" hidden="1"/>
    <cellStyle name="Calculation 2" xfId="153"/>
    <cellStyle name="Calculation 2 2" xfId="206"/>
    <cellStyle name="Calculation 2 3" xfId="473"/>
    <cellStyle name="Calculation 3" xfId="412"/>
    <cellStyle name="Cella collegata" xfId="342"/>
    <cellStyle name="Cella da controllare" xfId="343"/>
    <cellStyle name="Check Cell" xfId="13" builtinId="23" hidden="1"/>
    <cellStyle name="Check Cell 2" xfId="207"/>
    <cellStyle name="Check Cell 2 2" xfId="461"/>
    <cellStyle name="Check Cell 3" xfId="414"/>
    <cellStyle name="Colore 1" xfId="344"/>
    <cellStyle name="Colore 2" xfId="345"/>
    <cellStyle name="Colore 3" xfId="346"/>
    <cellStyle name="Colore 4" xfId="347"/>
    <cellStyle name="Colore 5" xfId="348"/>
    <cellStyle name="Colore 6" xfId="349"/>
    <cellStyle name="Comma" xfId="42" builtinId="3" customBuiltin="1"/>
    <cellStyle name="Comma [0]" xfId="43" builtinId="6" customBuiltin="1"/>
    <cellStyle name="Comma [0] 2" xfId="350"/>
    <cellStyle name="Comma [00]" xfId="351"/>
    <cellStyle name="Comma 2" xfId="177"/>
    <cellStyle name="Comma 2 2" xfId="179"/>
    <cellStyle name="Comma 2 3" xfId="459"/>
    <cellStyle name="Comma 3" xfId="208"/>
    <cellStyle name="Comma 3 2" xfId="209"/>
    <cellStyle name="Comma 4" xfId="352"/>
    <cellStyle name="Comma 5" xfId="353"/>
    <cellStyle name="Comma 6" xfId="474"/>
    <cellStyle name="Comma 7" xfId="478"/>
    <cellStyle name="Comma 8" xfId="480"/>
    <cellStyle name="Currency" xfId="44" builtinId="4" customBuiltin="1"/>
    <cellStyle name="Currency (0.00)" xfId="354"/>
    <cellStyle name="Currency [0]" xfId="45" builtinId="7" customBuiltin="1"/>
    <cellStyle name="Currency [00]" xfId="355"/>
    <cellStyle name="Currency 2" xfId="210"/>
    <cellStyle name="Currency 2 2" xfId="211"/>
    <cellStyle name="Dålig 2" xfId="127"/>
    <cellStyle name="Date Short" xfId="356"/>
    <cellStyle name="Datum mit führ. Null" xfId="156"/>
    <cellStyle name="Datum ohne führ. Null" xfId="157"/>
    <cellStyle name="Datum T.M.JJJJ" xfId="158"/>
    <cellStyle name="Datum TT.MM.JJJJ" xfId="159"/>
    <cellStyle name="Dezimal #.##0" xfId="160"/>
    <cellStyle name="Dezimal #.##0,00" xfId="161"/>
    <cellStyle name="Dezimal_2001_Graffinity_Anlagen1+2 englisch" xfId="162"/>
    <cellStyle name="Enter Currency (0)" xfId="357"/>
    <cellStyle name="Enter Currency (2)" xfId="358"/>
    <cellStyle name="Enter Units (0)" xfId="359"/>
    <cellStyle name="Enter Units (1)" xfId="360"/>
    <cellStyle name="Enter Units (2)" xfId="361"/>
    <cellStyle name="Euro" xfId="362"/>
    <cellStyle name="Explanatory Text" xfId="16" builtinId="53" hidden="1"/>
    <cellStyle name="Explanatory Text 2" xfId="212"/>
    <cellStyle name="Explanatory Text 3" xfId="416"/>
    <cellStyle name="Förklarande text 2" xfId="135"/>
    <cellStyle name="Good" xfId="6" builtinId="26" hidden="1"/>
    <cellStyle name="Good 2" xfId="213"/>
    <cellStyle name="Good 3" xfId="363"/>
    <cellStyle name="Good 4" xfId="407"/>
    <cellStyle name="Header1" xfId="364"/>
    <cellStyle name="Header2" xfId="365"/>
    <cellStyle name="Heading 1" xfId="2" builtinId="16" hidden="1"/>
    <cellStyle name="Heading 1 2" xfId="214"/>
    <cellStyle name="Heading 1 3" xfId="405"/>
    <cellStyle name="Heading 2" xfId="3" builtinId="17" hidden="1"/>
    <cellStyle name="Heading 2 2" xfId="215"/>
    <cellStyle name="Heading 2 3" xfId="406"/>
    <cellStyle name="Heading 3" xfId="4" builtinId="18" hidden="1"/>
    <cellStyle name="Heading 3 2" xfId="216"/>
    <cellStyle name="Heading 3 3" xfId="417"/>
    <cellStyle name="Heading 4" xfId="5" builtinId="19" hidden="1"/>
    <cellStyle name="Heading 4 2" xfId="217"/>
    <cellStyle name="Heading 4 3" xfId="418"/>
    <cellStyle name="Hyperlink 2" xfId="366"/>
    <cellStyle name="Hyperlink 2 2" xfId="467"/>
    <cellStyle name="Indata 2" xfId="129"/>
    <cellStyle name="Input" xfId="9" builtinId="20" hidden="1"/>
    <cellStyle name="Input 2" xfId="218"/>
    <cellStyle name="Input 3" xfId="410"/>
    <cellStyle name="Klammer" xfId="163"/>
    <cellStyle name="Kontrollcell 2" xfId="133"/>
    <cellStyle name="Länkad cell 2" xfId="132"/>
    <cellStyle name="Link Currency (0)" xfId="367"/>
    <cellStyle name="Link Currency (2)" xfId="368"/>
    <cellStyle name="Link Units (0)" xfId="369"/>
    <cellStyle name="Link Units (1)" xfId="370"/>
    <cellStyle name="Link Units (2)" xfId="371"/>
    <cellStyle name="Linked Cell" xfId="12" builtinId="24" hidden="1"/>
    <cellStyle name="Linked Cell 2" xfId="219"/>
    <cellStyle name="Linked Cell 3" xfId="413"/>
    <cellStyle name="Migliaia (0)_99bdg-prezzi piatti" xfId="372"/>
    <cellStyle name="Migliaia_2007_Cisalpina" xfId="373"/>
    <cellStyle name="Mk" xfId="164"/>
    <cellStyle name="Neutral" xfId="8" builtinId="28" hidden="1"/>
    <cellStyle name="Neutral 2" xfId="220"/>
    <cellStyle name="Neutral 3" xfId="409"/>
    <cellStyle name="Neutral 4" xfId="128"/>
    <cellStyle name="Neutrale" xfId="374"/>
    <cellStyle name="Non_definito" xfId="375"/>
    <cellStyle name="Normal" xfId="0" builtinId="0" customBuiltin="1"/>
    <cellStyle name="Normal - Style1" xfId="376"/>
    <cellStyle name="Normal 10" xfId="221"/>
    <cellStyle name="Normal 100" xfId="487"/>
    <cellStyle name="Normal 101" xfId="488"/>
    <cellStyle name="Normal 102" xfId="485"/>
    <cellStyle name="Normal 103" xfId="486"/>
    <cellStyle name="Normal 104" xfId="489"/>
    <cellStyle name="Normal 105" xfId="490"/>
    <cellStyle name="Normal 106" xfId="491"/>
    <cellStyle name="Normal 107" xfId="481"/>
    <cellStyle name="Normal 108" xfId="492"/>
    <cellStyle name="Normal 109" xfId="493"/>
    <cellStyle name="Normal 11" xfId="222"/>
    <cellStyle name="Normal 110" xfId="494"/>
    <cellStyle name="Normal 111" xfId="495"/>
    <cellStyle name="Normal 112" xfId="496"/>
    <cellStyle name="Normal 113" xfId="497"/>
    <cellStyle name="Normal 114" xfId="498"/>
    <cellStyle name="Normal 115" xfId="499"/>
    <cellStyle name="Normal 116" xfId="500"/>
    <cellStyle name="Normal 117" xfId="501"/>
    <cellStyle name="Normal 118" xfId="507"/>
    <cellStyle name="Normal 118 10" xfId="5388"/>
    <cellStyle name="Normal 118 10 2" xfId="13196"/>
    <cellStyle name="Normal 118 11" xfId="7828"/>
    <cellStyle name="Normal 118 11 2" xfId="15636"/>
    <cellStyle name="Normal 118 12" xfId="8316"/>
    <cellStyle name="Normal 118 2" xfId="602"/>
    <cellStyle name="Normal 118 2 10" xfId="7923"/>
    <cellStyle name="Normal 118 2 10 2" xfId="15731"/>
    <cellStyle name="Normal 118 2 11" xfId="8411"/>
    <cellStyle name="Normal 118 2 2" xfId="724"/>
    <cellStyle name="Normal 118 2 2 10" xfId="8533"/>
    <cellStyle name="Normal 118 2 2 2" xfId="969"/>
    <cellStyle name="Normal 118 2 2 2 2" xfId="1457"/>
    <cellStyle name="Normal 118 2 2 2 2 2" xfId="3897"/>
    <cellStyle name="Normal 118 2 2 2 2 2 2" xfId="11705"/>
    <cellStyle name="Normal 118 2 2 2 2 3" xfId="6337"/>
    <cellStyle name="Normal 118 2 2 2 2 3 2" xfId="14145"/>
    <cellStyle name="Normal 118 2 2 2 2 4" xfId="9265"/>
    <cellStyle name="Normal 118 2 2 2 3" xfId="1945"/>
    <cellStyle name="Normal 118 2 2 2 3 2" xfId="4385"/>
    <cellStyle name="Normal 118 2 2 2 3 2 2" xfId="12193"/>
    <cellStyle name="Normal 118 2 2 2 3 3" xfId="6825"/>
    <cellStyle name="Normal 118 2 2 2 3 3 2" xfId="14633"/>
    <cellStyle name="Normal 118 2 2 2 3 4" xfId="9753"/>
    <cellStyle name="Normal 118 2 2 2 4" xfId="2433"/>
    <cellStyle name="Normal 118 2 2 2 4 2" xfId="4873"/>
    <cellStyle name="Normal 118 2 2 2 4 2 2" xfId="12681"/>
    <cellStyle name="Normal 118 2 2 2 4 3" xfId="7313"/>
    <cellStyle name="Normal 118 2 2 2 4 3 2" xfId="15121"/>
    <cellStyle name="Normal 118 2 2 2 4 4" xfId="10241"/>
    <cellStyle name="Normal 118 2 2 2 5" xfId="2921"/>
    <cellStyle name="Normal 118 2 2 2 5 2" xfId="5361"/>
    <cellStyle name="Normal 118 2 2 2 5 2 2" xfId="13169"/>
    <cellStyle name="Normal 118 2 2 2 5 3" xfId="7801"/>
    <cellStyle name="Normal 118 2 2 2 5 3 2" xfId="15609"/>
    <cellStyle name="Normal 118 2 2 2 5 4" xfId="10729"/>
    <cellStyle name="Normal 118 2 2 2 6" xfId="3409"/>
    <cellStyle name="Normal 118 2 2 2 6 2" xfId="11217"/>
    <cellStyle name="Normal 118 2 2 2 7" xfId="5849"/>
    <cellStyle name="Normal 118 2 2 2 7 2" xfId="13657"/>
    <cellStyle name="Normal 118 2 2 2 8" xfId="8289"/>
    <cellStyle name="Normal 118 2 2 2 8 2" xfId="16097"/>
    <cellStyle name="Normal 118 2 2 2 9" xfId="8777"/>
    <cellStyle name="Normal 118 2 2 3" xfId="1213"/>
    <cellStyle name="Normal 118 2 2 3 2" xfId="3653"/>
    <cellStyle name="Normal 118 2 2 3 2 2" xfId="11461"/>
    <cellStyle name="Normal 118 2 2 3 3" xfId="6093"/>
    <cellStyle name="Normal 118 2 2 3 3 2" xfId="13901"/>
    <cellStyle name="Normal 118 2 2 3 4" xfId="9021"/>
    <cellStyle name="Normal 118 2 2 4" xfId="1701"/>
    <cellStyle name="Normal 118 2 2 4 2" xfId="4141"/>
    <cellStyle name="Normal 118 2 2 4 2 2" xfId="11949"/>
    <cellStyle name="Normal 118 2 2 4 3" xfId="6581"/>
    <cellStyle name="Normal 118 2 2 4 3 2" xfId="14389"/>
    <cellStyle name="Normal 118 2 2 4 4" xfId="9509"/>
    <cellStyle name="Normal 118 2 2 5" xfId="2189"/>
    <cellStyle name="Normal 118 2 2 5 2" xfId="4629"/>
    <cellStyle name="Normal 118 2 2 5 2 2" xfId="12437"/>
    <cellStyle name="Normal 118 2 2 5 3" xfId="7069"/>
    <cellStyle name="Normal 118 2 2 5 3 2" xfId="14877"/>
    <cellStyle name="Normal 118 2 2 5 4" xfId="9997"/>
    <cellStyle name="Normal 118 2 2 6" xfId="2677"/>
    <cellStyle name="Normal 118 2 2 6 2" xfId="5117"/>
    <cellStyle name="Normal 118 2 2 6 2 2" xfId="12925"/>
    <cellStyle name="Normal 118 2 2 6 3" xfId="7557"/>
    <cellStyle name="Normal 118 2 2 6 3 2" xfId="15365"/>
    <cellStyle name="Normal 118 2 2 6 4" xfId="10485"/>
    <cellStyle name="Normal 118 2 2 7" xfId="3165"/>
    <cellStyle name="Normal 118 2 2 7 2" xfId="10973"/>
    <cellStyle name="Normal 118 2 2 8" xfId="5605"/>
    <cellStyle name="Normal 118 2 2 8 2" xfId="13413"/>
    <cellStyle name="Normal 118 2 2 9" xfId="8045"/>
    <cellStyle name="Normal 118 2 2 9 2" xfId="15853"/>
    <cellStyle name="Normal 118 2 3" xfId="847"/>
    <cellStyle name="Normal 118 2 3 2" xfId="1335"/>
    <cellStyle name="Normal 118 2 3 2 2" xfId="3775"/>
    <cellStyle name="Normal 118 2 3 2 2 2" xfId="11583"/>
    <cellStyle name="Normal 118 2 3 2 3" xfId="6215"/>
    <cellStyle name="Normal 118 2 3 2 3 2" xfId="14023"/>
    <cellStyle name="Normal 118 2 3 2 4" xfId="9143"/>
    <cellStyle name="Normal 118 2 3 3" xfId="1823"/>
    <cellStyle name="Normal 118 2 3 3 2" xfId="4263"/>
    <cellStyle name="Normal 118 2 3 3 2 2" xfId="12071"/>
    <cellStyle name="Normal 118 2 3 3 3" xfId="6703"/>
    <cellStyle name="Normal 118 2 3 3 3 2" xfId="14511"/>
    <cellStyle name="Normal 118 2 3 3 4" xfId="9631"/>
    <cellStyle name="Normal 118 2 3 4" xfId="2311"/>
    <cellStyle name="Normal 118 2 3 4 2" xfId="4751"/>
    <cellStyle name="Normal 118 2 3 4 2 2" xfId="12559"/>
    <cellStyle name="Normal 118 2 3 4 3" xfId="7191"/>
    <cellStyle name="Normal 118 2 3 4 3 2" xfId="14999"/>
    <cellStyle name="Normal 118 2 3 4 4" xfId="10119"/>
    <cellStyle name="Normal 118 2 3 5" xfId="2799"/>
    <cellStyle name="Normal 118 2 3 5 2" xfId="5239"/>
    <cellStyle name="Normal 118 2 3 5 2 2" xfId="13047"/>
    <cellStyle name="Normal 118 2 3 5 3" xfId="7679"/>
    <cellStyle name="Normal 118 2 3 5 3 2" xfId="15487"/>
    <cellStyle name="Normal 118 2 3 5 4" xfId="10607"/>
    <cellStyle name="Normal 118 2 3 6" xfId="3287"/>
    <cellStyle name="Normal 118 2 3 6 2" xfId="11095"/>
    <cellStyle name="Normal 118 2 3 7" xfId="5727"/>
    <cellStyle name="Normal 118 2 3 7 2" xfId="13535"/>
    <cellStyle name="Normal 118 2 3 8" xfId="8167"/>
    <cellStyle name="Normal 118 2 3 8 2" xfId="15975"/>
    <cellStyle name="Normal 118 2 3 9" xfId="8655"/>
    <cellStyle name="Normal 118 2 4" xfId="1091"/>
    <cellStyle name="Normal 118 2 4 2" xfId="3531"/>
    <cellStyle name="Normal 118 2 4 2 2" xfId="11339"/>
    <cellStyle name="Normal 118 2 4 3" xfId="5971"/>
    <cellStyle name="Normal 118 2 4 3 2" xfId="13779"/>
    <cellStyle name="Normal 118 2 4 4" xfId="8899"/>
    <cellStyle name="Normal 118 2 5" xfId="1579"/>
    <cellStyle name="Normal 118 2 5 2" xfId="4019"/>
    <cellStyle name="Normal 118 2 5 2 2" xfId="11827"/>
    <cellStyle name="Normal 118 2 5 3" xfId="6459"/>
    <cellStyle name="Normal 118 2 5 3 2" xfId="14267"/>
    <cellStyle name="Normal 118 2 5 4" xfId="9387"/>
    <cellStyle name="Normal 118 2 6" xfId="2067"/>
    <cellStyle name="Normal 118 2 6 2" xfId="4507"/>
    <cellStyle name="Normal 118 2 6 2 2" xfId="12315"/>
    <cellStyle name="Normal 118 2 6 3" xfId="6947"/>
    <cellStyle name="Normal 118 2 6 3 2" xfId="14755"/>
    <cellStyle name="Normal 118 2 6 4" xfId="9875"/>
    <cellStyle name="Normal 118 2 7" xfId="2555"/>
    <cellStyle name="Normal 118 2 7 2" xfId="4995"/>
    <cellStyle name="Normal 118 2 7 2 2" xfId="12803"/>
    <cellStyle name="Normal 118 2 7 3" xfId="7435"/>
    <cellStyle name="Normal 118 2 7 3 2" xfId="15243"/>
    <cellStyle name="Normal 118 2 7 4" xfId="10363"/>
    <cellStyle name="Normal 118 2 8" xfId="3043"/>
    <cellStyle name="Normal 118 2 8 2" xfId="10851"/>
    <cellStyle name="Normal 118 2 9" xfId="5483"/>
    <cellStyle name="Normal 118 2 9 2" xfId="13291"/>
    <cellStyle name="Normal 118 3" xfId="629"/>
    <cellStyle name="Normal 118 3 10" xfId="8438"/>
    <cellStyle name="Normal 118 3 2" xfId="874"/>
    <cellStyle name="Normal 118 3 2 2" xfId="1362"/>
    <cellStyle name="Normal 118 3 2 2 2" xfId="3802"/>
    <cellStyle name="Normal 118 3 2 2 2 2" xfId="11610"/>
    <cellStyle name="Normal 118 3 2 2 3" xfId="6242"/>
    <cellStyle name="Normal 118 3 2 2 3 2" xfId="14050"/>
    <cellStyle name="Normal 118 3 2 2 4" xfId="9170"/>
    <cellStyle name="Normal 118 3 2 3" xfId="1850"/>
    <cellStyle name="Normal 118 3 2 3 2" xfId="4290"/>
    <cellStyle name="Normal 118 3 2 3 2 2" xfId="12098"/>
    <cellStyle name="Normal 118 3 2 3 3" xfId="6730"/>
    <cellStyle name="Normal 118 3 2 3 3 2" xfId="14538"/>
    <cellStyle name="Normal 118 3 2 3 4" xfId="9658"/>
    <cellStyle name="Normal 118 3 2 4" xfId="2338"/>
    <cellStyle name="Normal 118 3 2 4 2" xfId="4778"/>
    <cellStyle name="Normal 118 3 2 4 2 2" xfId="12586"/>
    <cellStyle name="Normal 118 3 2 4 3" xfId="7218"/>
    <cellStyle name="Normal 118 3 2 4 3 2" xfId="15026"/>
    <cellStyle name="Normal 118 3 2 4 4" xfId="10146"/>
    <cellStyle name="Normal 118 3 2 5" xfId="2826"/>
    <cellStyle name="Normal 118 3 2 5 2" xfId="5266"/>
    <cellStyle name="Normal 118 3 2 5 2 2" xfId="13074"/>
    <cellStyle name="Normal 118 3 2 5 3" xfId="7706"/>
    <cellStyle name="Normal 118 3 2 5 3 2" xfId="15514"/>
    <cellStyle name="Normal 118 3 2 5 4" xfId="10634"/>
    <cellStyle name="Normal 118 3 2 6" xfId="3314"/>
    <cellStyle name="Normal 118 3 2 6 2" xfId="11122"/>
    <cellStyle name="Normal 118 3 2 7" xfId="5754"/>
    <cellStyle name="Normal 118 3 2 7 2" xfId="13562"/>
    <cellStyle name="Normal 118 3 2 8" xfId="8194"/>
    <cellStyle name="Normal 118 3 2 8 2" xfId="16002"/>
    <cellStyle name="Normal 118 3 2 9" xfId="8682"/>
    <cellStyle name="Normal 118 3 3" xfId="1118"/>
    <cellStyle name="Normal 118 3 3 2" xfId="3558"/>
    <cellStyle name="Normal 118 3 3 2 2" xfId="11366"/>
    <cellStyle name="Normal 118 3 3 3" xfId="5998"/>
    <cellStyle name="Normal 118 3 3 3 2" xfId="13806"/>
    <cellStyle name="Normal 118 3 3 4" xfId="8926"/>
    <cellStyle name="Normal 118 3 4" xfId="1606"/>
    <cellStyle name="Normal 118 3 4 2" xfId="4046"/>
    <cellStyle name="Normal 118 3 4 2 2" xfId="11854"/>
    <cellStyle name="Normal 118 3 4 3" xfId="6486"/>
    <cellStyle name="Normal 118 3 4 3 2" xfId="14294"/>
    <cellStyle name="Normal 118 3 4 4" xfId="9414"/>
    <cellStyle name="Normal 118 3 5" xfId="2094"/>
    <cellStyle name="Normal 118 3 5 2" xfId="4534"/>
    <cellStyle name="Normal 118 3 5 2 2" xfId="12342"/>
    <cellStyle name="Normal 118 3 5 3" xfId="6974"/>
    <cellStyle name="Normal 118 3 5 3 2" xfId="14782"/>
    <cellStyle name="Normal 118 3 5 4" xfId="9902"/>
    <cellStyle name="Normal 118 3 6" xfId="2582"/>
    <cellStyle name="Normal 118 3 6 2" xfId="5022"/>
    <cellStyle name="Normal 118 3 6 2 2" xfId="12830"/>
    <cellStyle name="Normal 118 3 6 3" xfId="7462"/>
    <cellStyle name="Normal 118 3 6 3 2" xfId="15270"/>
    <cellStyle name="Normal 118 3 6 4" xfId="10390"/>
    <cellStyle name="Normal 118 3 7" xfId="3070"/>
    <cellStyle name="Normal 118 3 7 2" xfId="10878"/>
    <cellStyle name="Normal 118 3 8" xfId="5510"/>
    <cellStyle name="Normal 118 3 8 2" xfId="13318"/>
    <cellStyle name="Normal 118 3 9" xfId="7950"/>
    <cellStyle name="Normal 118 3 9 2" xfId="15758"/>
    <cellStyle name="Normal 118 4" xfId="752"/>
    <cellStyle name="Normal 118 4 2" xfId="1240"/>
    <cellStyle name="Normal 118 4 2 2" xfId="3680"/>
    <cellStyle name="Normal 118 4 2 2 2" xfId="11488"/>
    <cellStyle name="Normal 118 4 2 3" xfId="6120"/>
    <cellStyle name="Normal 118 4 2 3 2" xfId="13928"/>
    <cellStyle name="Normal 118 4 2 4" xfId="9048"/>
    <cellStyle name="Normal 118 4 3" xfId="1728"/>
    <cellStyle name="Normal 118 4 3 2" xfId="4168"/>
    <cellStyle name="Normal 118 4 3 2 2" xfId="11976"/>
    <cellStyle name="Normal 118 4 3 3" xfId="6608"/>
    <cellStyle name="Normal 118 4 3 3 2" xfId="14416"/>
    <cellStyle name="Normal 118 4 3 4" xfId="9536"/>
    <cellStyle name="Normal 118 4 4" xfId="2216"/>
    <cellStyle name="Normal 118 4 4 2" xfId="4656"/>
    <cellStyle name="Normal 118 4 4 2 2" xfId="12464"/>
    <cellStyle name="Normal 118 4 4 3" xfId="7096"/>
    <cellStyle name="Normal 118 4 4 3 2" xfId="14904"/>
    <cellStyle name="Normal 118 4 4 4" xfId="10024"/>
    <cellStyle name="Normal 118 4 5" xfId="2704"/>
    <cellStyle name="Normal 118 4 5 2" xfId="5144"/>
    <cellStyle name="Normal 118 4 5 2 2" xfId="12952"/>
    <cellStyle name="Normal 118 4 5 3" xfId="7584"/>
    <cellStyle name="Normal 118 4 5 3 2" xfId="15392"/>
    <cellStyle name="Normal 118 4 5 4" xfId="10512"/>
    <cellStyle name="Normal 118 4 6" xfId="3192"/>
    <cellStyle name="Normal 118 4 6 2" xfId="11000"/>
    <cellStyle name="Normal 118 4 7" xfId="5632"/>
    <cellStyle name="Normal 118 4 7 2" xfId="13440"/>
    <cellStyle name="Normal 118 4 8" xfId="8072"/>
    <cellStyle name="Normal 118 4 8 2" xfId="15880"/>
    <cellStyle name="Normal 118 4 9" xfId="8560"/>
    <cellStyle name="Normal 118 5" xfId="996"/>
    <cellStyle name="Normal 118 5 2" xfId="3436"/>
    <cellStyle name="Normal 118 5 2 2" xfId="11244"/>
    <cellStyle name="Normal 118 5 3" xfId="5876"/>
    <cellStyle name="Normal 118 5 3 2" xfId="13684"/>
    <cellStyle name="Normal 118 5 4" xfId="8804"/>
    <cellStyle name="Normal 118 6" xfId="1484"/>
    <cellStyle name="Normal 118 6 2" xfId="3924"/>
    <cellStyle name="Normal 118 6 2 2" xfId="11732"/>
    <cellStyle name="Normal 118 6 3" xfId="6364"/>
    <cellStyle name="Normal 118 6 3 2" xfId="14172"/>
    <cellStyle name="Normal 118 6 4" xfId="9292"/>
    <cellStyle name="Normal 118 7" xfId="1972"/>
    <cellStyle name="Normal 118 7 2" xfId="4412"/>
    <cellStyle name="Normal 118 7 2 2" xfId="12220"/>
    <cellStyle name="Normal 118 7 3" xfId="6852"/>
    <cellStyle name="Normal 118 7 3 2" xfId="14660"/>
    <cellStyle name="Normal 118 7 4" xfId="9780"/>
    <cellStyle name="Normal 118 8" xfId="2460"/>
    <cellStyle name="Normal 118 8 2" xfId="4900"/>
    <cellStyle name="Normal 118 8 2 2" xfId="12708"/>
    <cellStyle name="Normal 118 8 3" xfId="7340"/>
    <cellStyle name="Normal 118 8 3 2" xfId="15148"/>
    <cellStyle name="Normal 118 8 4" xfId="10268"/>
    <cellStyle name="Normal 118 9" xfId="2948"/>
    <cellStyle name="Normal 118 9 2" xfId="10756"/>
    <cellStyle name="Normal 119" xfId="120"/>
    <cellStyle name="Normal 12" xfId="223"/>
    <cellStyle name="Normal 120" xfId="47"/>
    <cellStyle name="Normal 120 10" xfId="7809"/>
    <cellStyle name="Normal 120 10 2" xfId="15617"/>
    <cellStyle name="Normal 120 11" xfId="8297"/>
    <cellStyle name="Normal 120 2" xfId="610"/>
    <cellStyle name="Normal 120 2 10" xfId="8419"/>
    <cellStyle name="Normal 120 2 2" xfId="855"/>
    <cellStyle name="Normal 120 2 2 2" xfId="1343"/>
    <cellStyle name="Normal 120 2 2 2 2" xfId="3783"/>
    <cellStyle name="Normal 120 2 2 2 2 2" xfId="11591"/>
    <cellStyle name="Normal 120 2 2 2 3" xfId="6223"/>
    <cellStyle name="Normal 120 2 2 2 3 2" xfId="14031"/>
    <cellStyle name="Normal 120 2 2 2 4" xfId="9151"/>
    <cellStyle name="Normal 120 2 2 3" xfId="1831"/>
    <cellStyle name="Normal 120 2 2 3 2" xfId="4271"/>
    <cellStyle name="Normal 120 2 2 3 2 2" xfId="12079"/>
    <cellStyle name="Normal 120 2 2 3 3" xfId="6711"/>
    <cellStyle name="Normal 120 2 2 3 3 2" xfId="14519"/>
    <cellStyle name="Normal 120 2 2 3 4" xfId="9639"/>
    <cellStyle name="Normal 120 2 2 4" xfId="2319"/>
    <cellStyle name="Normal 120 2 2 4 2" xfId="4759"/>
    <cellStyle name="Normal 120 2 2 4 2 2" xfId="12567"/>
    <cellStyle name="Normal 120 2 2 4 3" xfId="7199"/>
    <cellStyle name="Normal 120 2 2 4 3 2" xfId="15007"/>
    <cellStyle name="Normal 120 2 2 4 4" xfId="10127"/>
    <cellStyle name="Normal 120 2 2 5" xfId="2807"/>
    <cellStyle name="Normal 120 2 2 5 2" xfId="5247"/>
    <cellStyle name="Normal 120 2 2 5 2 2" xfId="13055"/>
    <cellStyle name="Normal 120 2 2 5 3" xfId="7687"/>
    <cellStyle name="Normal 120 2 2 5 3 2" xfId="15495"/>
    <cellStyle name="Normal 120 2 2 5 4" xfId="10615"/>
    <cellStyle name="Normal 120 2 2 6" xfId="3295"/>
    <cellStyle name="Normal 120 2 2 6 2" xfId="11103"/>
    <cellStyle name="Normal 120 2 2 7" xfId="5735"/>
    <cellStyle name="Normal 120 2 2 7 2" xfId="13543"/>
    <cellStyle name="Normal 120 2 2 8" xfId="8175"/>
    <cellStyle name="Normal 120 2 2 8 2" xfId="15983"/>
    <cellStyle name="Normal 120 2 2 9" xfId="8663"/>
    <cellStyle name="Normal 120 2 3" xfId="1099"/>
    <cellStyle name="Normal 120 2 3 2" xfId="3539"/>
    <cellStyle name="Normal 120 2 3 2 2" xfId="11347"/>
    <cellStyle name="Normal 120 2 3 3" xfId="5979"/>
    <cellStyle name="Normal 120 2 3 3 2" xfId="13787"/>
    <cellStyle name="Normal 120 2 3 4" xfId="8907"/>
    <cellStyle name="Normal 120 2 4" xfId="1587"/>
    <cellStyle name="Normal 120 2 4 2" xfId="4027"/>
    <cellStyle name="Normal 120 2 4 2 2" xfId="11835"/>
    <cellStyle name="Normal 120 2 4 3" xfId="6467"/>
    <cellStyle name="Normal 120 2 4 3 2" xfId="14275"/>
    <cellStyle name="Normal 120 2 4 4" xfId="9395"/>
    <cellStyle name="Normal 120 2 5" xfId="2075"/>
    <cellStyle name="Normal 120 2 5 2" xfId="4515"/>
    <cellStyle name="Normal 120 2 5 2 2" xfId="12323"/>
    <cellStyle name="Normal 120 2 5 3" xfId="6955"/>
    <cellStyle name="Normal 120 2 5 3 2" xfId="14763"/>
    <cellStyle name="Normal 120 2 5 4" xfId="9883"/>
    <cellStyle name="Normal 120 2 6" xfId="2563"/>
    <cellStyle name="Normal 120 2 6 2" xfId="5003"/>
    <cellStyle name="Normal 120 2 6 2 2" xfId="12811"/>
    <cellStyle name="Normal 120 2 6 3" xfId="7443"/>
    <cellStyle name="Normal 120 2 6 3 2" xfId="15251"/>
    <cellStyle name="Normal 120 2 6 4" xfId="10371"/>
    <cellStyle name="Normal 120 2 7" xfId="3051"/>
    <cellStyle name="Normal 120 2 7 2" xfId="10859"/>
    <cellStyle name="Normal 120 2 8" xfId="5491"/>
    <cellStyle name="Normal 120 2 8 2" xfId="13299"/>
    <cellStyle name="Normal 120 2 9" xfId="7931"/>
    <cellStyle name="Normal 120 2 9 2" xfId="15739"/>
    <cellStyle name="Normal 120 3" xfId="733"/>
    <cellStyle name="Normal 120 3 2" xfId="1221"/>
    <cellStyle name="Normal 120 3 2 2" xfId="3661"/>
    <cellStyle name="Normal 120 3 2 2 2" xfId="11469"/>
    <cellStyle name="Normal 120 3 2 3" xfId="6101"/>
    <cellStyle name="Normal 120 3 2 3 2" xfId="13909"/>
    <cellStyle name="Normal 120 3 2 4" xfId="9029"/>
    <cellStyle name="Normal 120 3 3" xfId="1709"/>
    <cellStyle name="Normal 120 3 3 2" xfId="4149"/>
    <cellStyle name="Normal 120 3 3 2 2" xfId="11957"/>
    <cellStyle name="Normal 120 3 3 3" xfId="6589"/>
    <cellStyle name="Normal 120 3 3 3 2" xfId="14397"/>
    <cellStyle name="Normal 120 3 3 4" xfId="9517"/>
    <cellStyle name="Normal 120 3 4" xfId="2197"/>
    <cellStyle name="Normal 120 3 4 2" xfId="4637"/>
    <cellStyle name="Normal 120 3 4 2 2" xfId="12445"/>
    <cellStyle name="Normal 120 3 4 3" xfId="7077"/>
    <cellStyle name="Normal 120 3 4 3 2" xfId="14885"/>
    <cellStyle name="Normal 120 3 4 4" xfId="10005"/>
    <cellStyle name="Normal 120 3 5" xfId="2685"/>
    <cellStyle name="Normal 120 3 5 2" xfId="5125"/>
    <cellStyle name="Normal 120 3 5 2 2" xfId="12933"/>
    <cellStyle name="Normal 120 3 5 3" xfId="7565"/>
    <cellStyle name="Normal 120 3 5 3 2" xfId="15373"/>
    <cellStyle name="Normal 120 3 5 4" xfId="10493"/>
    <cellStyle name="Normal 120 3 6" xfId="3173"/>
    <cellStyle name="Normal 120 3 6 2" xfId="10981"/>
    <cellStyle name="Normal 120 3 7" xfId="5613"/>
    <cellStyle name="Normal 120 3 7 2" xfId="13421"/>
    <cellStyle name="Normal 120 3 8" xfId="8053"/>
    <cellStyle name="Normal 120 3 8 2" xfId="15861"/>
    <cellStyle name="Normal 120 3 9" xfId="8541"/>
    <cellStyle name="Normal 120 4" xfId="977"/>
    <cellStyle name="Normal 120 4 2" xfId="3417"/>
    <cellStyle name="Normal 120 4 2 2" xfId="11225"/>
    <cellStyle name="Normal 120 4 3" xfId="5857"/>
    <cellStyle name="Normal 120 4 3 2" xfId="13665"/>
    <cellStyle name="Normal 120 4 4" xfId="8785"/>
    <cellStyle name="Normal 120 5" xfId="1465"/>
    <cellStyle name="Normal 120 5 2" xfId="3905"/>
    <cellStyle name="Normal 120 5 2 2" xfId="11713"/>
    <cellStyle name="Normal 120 5 3" xfId="6345"/>
    <cellStyle name="Normal 120 5 3 2" xfId="14153"/>
    <cellStyle name="Normal 120 5 4" xfId="9273"/>
    <cellStyle name="Normal 120 6" xfId="1953"/>
    <cellStyle name="Normal 120 6 2" xfId="4393"/>
    <cellStyle name="Normal 120 6 2 2" xfId="12201"/>
    <cellStyle name="Normal 120 6 3" xfId="6833"/>
    <cellStyle name="Normal 120 6 3 2" xfId="14641"/>
    <cellStyle name="Normal 120 6 4" xfId="9761"/>
    <cellStyle name="Normal 120 7" xfId="2441"/>
    <cellStyle name="Normal 120 7 2" xfId="4881"/>
    <cellStyle name="Normal 120 7 2 2" xfId="12689"/>
    <cellStyle name="Normal 120 7 3" xfId="7321"/>
    <cellStyle name="Normal 120 7 3 2" xfId="15129"/>
    <cellStyle name="Normal 120 7 4" xfId="10249"/>
    <cellStyle name="Normal 120 8" xfId="2929"/>
    <cellStyle name="Normal 120 8 2" xfId="10737"/>
    <cellStyle name="Normal 120 9" xfId="5369"/>
    <cellStyle name="Normal 120 9 2" xfId="13177"/>
    <cellStyle name="Normal 121" xfId="510"/>
    <cellStyle name="Normal 121 10" xfId="7831"/>
    <cellStyle name="Normal 121 10 2" xfId="15639"/>
    <cellStyle name="Normal 121 11" xfId="8319"/>
    <cellStyle name="Normal 121 2" xfId="632"/>
    <cellStyle name="Normal 121 2 10" xfId="8441"/>
    <cellStyle name="Normal 121 2 2" xfId="877"/>
    <cellStyle name="Normal 121 2 2 2" xfId="1365"/>
    <cellStyle name="Normal 121 2 2 2 2" xfId="3805"/>
    <cellStyle name="Normal 121 2 2 2 2 2" xfId="11613"/>
    <cellStyle name="Normal 121 2 2 2 3" xfId="6245"/>
    <cellStyle name="Normal 121 2 2 2 3 2" xfId="14053"/>
    <cellStyle name="Normal 121 2 2 2 4" xfId="9173"/>
    <cellStyle name="Normal 121 2 2 3" xfId="1853"/>
    <cellStyle name="Normal 121 2 2 3 2" xfId="4293"/>
    <cellStyle name="Normal 121 2 2 3 2 2" xfId="12101"/>
    <cellStyle name="Normal 121 2 2 3 3" xfId="6733"/>
    <cellStyle name="Normal 121 2 2 3 3 2" xfId="14541"/>
    <cellStyle name="Normal 121 2 2 3 4" xfId="9661"/>
    <cellStyle name="Normal 121 2 2 4" xfId="2341"/>
    <cellStyle name="Normal 121 2 2 4 2" xfId="4781"/>
    <cellStyle name="Normal 121 2 2 4 2 2" xfId="12589"/>
    <cellStyle name="Normal 121 2 2 4 3" xfId="7221"/>
    <cellStyle name="Normal 121 2 2 4 3 2" xfId="15029"/>
    <cellStyle name="Normal 121 2 2 4 4" xfId="10149"/>
    <cellStyle name="Normal 121 2 2 5" xfId="2829"/>
    <cellStyle name="Normal 121 2 2 5 2" xfId="5269"/>
    <cellStyle name="Normal 121 2 2 5 2 2" xfId="13077"/>
    <cellStyle name="Normal 121 2 2 5 3" xfId="7709"/>
    <cellStyle name="Normal 121 2 2 5 3 2" xfId="15517"/>
    <cellStyle name="Normal 121 2 2 5 4" xfId="10637"/>
    <cellStyle name="Normal 121 2 2 6" xfId="3317"/>
    <cellStyle name="Normal 121 2 2 6 2" xfId="11125"/>
    <cellStyle name="Normal 121 2 2 7" xfId="5757"/>
    <cellStyle name="Normal 121 2 2 7 2" xfId="13565"/>
    <cellStyle name="Normal 121 2 2 8" xfId="8197"/>
    <cellStyle name="Normal 121 2 2 8 2" xfId="16005"/>
    <cellStyle name="Normal 121 2 2 9" xfId="8685"/>
    <cellStyle name="Normal 121 2 3" xfId="1121"/>
    <cellStyle name="Normal 121 2 3 2" xfId="3561"/>
    <cellStyle name="Normal 121 2 3 2 2" xfId="11369"/>
    <cellStyle name="Normal 121 2 3 3" xfId="6001"/>
    <cellStyle name="Normal 121 2 3 3 2" xfId="13809"/>
    <cellStyle name="Normal 121 2 3 4" xfId="8929"/>
    <cellStyle name="Normal 121 2 4" xfId="1609"/>
    <cellStyle name="Normal 121 2 4 2" xfId="4049"/>
    <cellStyle name="Normal 121 2 4 2 2" xfId="11857"/>
    <cellStyle name="Normal 121 2 4 3" xfId="6489"/>
    <cellStyle name="Normal 121 2 4 3 2" xfId="14297"/>
    <cellStyle name="Normal 121 2 4 4" xfId="9417"/>
    <cellStyle name="Normal 121 2 5" xfId="2097"/>
    <cellStyle name="Normal 121 2 5 2" xfId="4537"/>
    <cellStyle name="Normal 121 2 5 2 2" xfId="12345"/>
    <cellStyle name="Normal 121 2 5 3" xfId="6977"/>
    <cellStyle name="Normal 121 2 5 3 2" xfId="14785"/>
    <cellStyle name="Normal 121 2 5 4" xfId="9905"/>
    <cellStyle name="Normal 121 2 6" xfId="2585"/>
    <cellStyle name="Normal 121 2 6 2" xfId="5025"/>
    <cellStyle name="Normal 121 2 6 2 2" xfId="12833"/>
    <cellStyle name="Normal 121 2 6 3" xfId="7465"/>
    <cellStyle name="Normal 121 2 6 3 2" xfId="15273"/>
    <cellStyle name="Normal 121 2 6 4" xfId="10393"/>
    <cellStyle name="Normal 121 2 7" xfId="3073"/>
    <cellStyle name="Normal 121 2 7 2" xfId="10881"/>
    <cellStyle name="Normal 121 2 8" xfId="5513"/>
    <cellStyle name="Normal 121 2 8 2" xfId="13321"/>
    <cellStyle name="Normal 121 2 9" xfId="7953"/>
    <cellStyle name="Normal 121 2 9 2" xfId="15761"/>
    <cellStyle name="Normal 121 3" xfId="755"/>
    <cellStyle name="Normal 121 3 2" xfId="1243"/>
    <cellStyle name="Normal 121 3 2 2" xfId="3683"/>
    <cellStyle name="Normal 121 3 2 2 2" xfId="11491"/>
    <cellStyle name="Normal 121 3 2 3" xfId="6123"/>
    <cellStyle name="Normal 121 3 2 3 2" xfId="13931"/>
    <cellStyle name="Normal 121 3 2 4" xfId="9051"/>
    <cellStyle name="Normal 121 3 3" xfId="1731"/>
    <cellStyle name="Normal 121 3 3 2" xfId="4171"/>
    <cellStyle name="Normal 121 3 3 2 2" xfId="11979"/>
    <cellStyle name="Normal 121 3 3 3" xfId="6611"/>
    <cellStyle name="Normal 121 3 3 3 2" xfId="14419"/>
    <cellStyle name="Normal 121 3 3 4" xfId="9539"/>
    <cellStyle name="Normal 121 3 4" xfId="2219"/>
    <cellStyle name="Normal 121 3 4 2" xfId="4659"/>
    <cellStyle name="Normal 121 3 4 2 2" xfId="12467"/>
    <cellStyle name="Normal 121 3 4 3" xfId="7099"/>
    <cellStyle name="Normal 121 3 4 3 2" xfId="14907"/>
    <cellStyle name="Normal 121 3 4 4" xfId="10027"/>
    <cellStyle name="Normal 121 3 5" xfId="2707"/>
    <cellStyle name="Normal 121 3 5 2" xfId="5147"/>
    <cellStyle name="Normal 121 3 5 2 2" xfId="12955"/>
    <cellStyle name="Normal 121 3 5 3" xfId="7587"/>
    <cellStyle name="Normal 121 3 5 3 2" xfId="15395"/>
    <cellStyle name="Normal 121 3 5 4" xfId="10515"/>
    <cellStyle name="Normal 121 3 6" xfId="3195"/>
    <cellStyle name="Normal 121 3 6 2" xfId="11003"/>
    <cellStyle name="Normal 121 3 7" xfId="5635"/>
    <cellStyle name="Normal 121 3 7 2" xfId="13443"/>
    <cellStyle name="Normal 121 3 8" xfId="8075"/>
    <cellStyle name="Normal 121 3 8 2" xfId="15883"/>
    <cellStyle name="Normal 121 3 9" xfId="8563"/>
    <cellStyle name="Normal 121 4" xfId="999"/>
    <cellStyle name="Normal 121 4 2" xfId="3439"/>
    <cellStyle name="Normal 121 4 2 2" xfId="11247"/>
    <cellStyle name="Normal 121 4 3" xfId="5879"/>
    <cellStyle name="Normal 121 4 3 2" xfId="13687"/>
    <cellStyle name="Normal 121 4 4" xfId="8807"/>
    <cellStyle name="Normal 121 5" xfId="1487"/>
    <cellStyle name="Normal 121 5 2" xfId="3927"/>
    <cellStyle name="Normal 121 5 2 2" xfId="11735"/>
    <cellStyle name="Normal 121 5 3" xfId="6367"/>
    <cellStyle name="Normal 121 5 3 2" xfId="14175"/>
    <cellStyle name="Normal 121 5 4" xfId="9295"/>
    <cellStyle name="Normal 121 6" xfId="1975"/>
    <cellStyle name="Normal 121 6 2" xfId="4415"/>
    <cellStyle name="Normal 121 6 2 2" xfId="12223"/>
    <cellStyle name="Normal 121 6 3" xfId="6855"/>
    <cellStyle name="Normal 121 6 3 2" xfId="14663"/>
    <cellStyle name="Normal 121 6 4" xfId="9783"/>
    <cellStyle name="Normal 121 7" xfId="2463"/>
    <cellStyle name="Normal 121 7 2" xfId="4903"/>
    <cellStyle name="Normal 121 7 2 2" xfId="12711"/>
    <cellStyle name="Normal 121 7 3" xfId="7343"/>
    <cellStyle name="Normal 121 7 3 2" xfId="15151"/>
    <cellStyle name="Normal 121 7 4" xfId="10271"/>
    <cellStyle name="Normal 121 8" xfId="2951"/>
    <cellStyle name="Normal 121 8 2" xfId="10759"/>
    <cellStyle name="Normal 121 9" xfId="5391"/>
    <cellStyle name="Normal 121 9 2" xfId="13199"/>
    <cellStyle name="Normal 122" xfId="529"/>
    <cellStyle name="Normal 122 10" xfId="7850"/>
    <cellStyle name="Normal 122 10 2" xfId="15658"/>
    <cellStyle name="Normal 122 11" xfId="8338"/>
    <cellStyle name="Normal 122 2" xfId="651"/>
    <cellStyle name="Normal 122 2 10" xfId="8460"/>
    <cellStyle name="Normal 122 2 2" xfId="896"/>
    <cellStyle name="Normal 122 2 2 2" xfId="1384"/>
    <cellStyle name="Normal 122 2 2 2 2" xfId="3824"/>
    <cellStyle name="Normal 122 2 2 2 2 2" xfId="11632"/>
    <cellStyle name="Normal 122 2 2 2 3" xfId="6264"/>
    <cellStyle name="Normal 122 2 2 2 3 2" xfId="14072"/>
    <cellStyle name="Normal 122 2 2 2 4" xfId="9192"/>
    <cellStyle name="Normal 122 2 2 3" xfId="1872"/>
    <cellStyle name="Normal 122 2 2 3 2" xfId="4312"/>
    <cellStyle name="Normal 122 2 2 3 2 2" xfId="12120"/>
    <cellStyle name="Normal 122 2 2 3 3" xfId="6752"/>
    <cellStyle name="Normal 122 2 2 3 3 2" xfId="14560"/>
    <cellStyle name="Normal 122 2 2 3 4" xfId="9680"/>
    <cellStyle name="Normal 122 2 2 4" xfId="2360"/>
    <cellStyle name="Normal 122 2 2 4 2" xfId="4800"/>
    <cellStyle name="Normal 122 2 2 4 2 2" xfId="12608"/>
    <cellStyle name="Normal 122 2 2 4 3" xfId="7240"/>
    <cellStyle name="Normal 122 2 2 4 3 2" xfId="15048"/>
    <cellStyle name="Normal 122 2 2 4 4" xfId="10168"/>
    <cellStyle name="Normal 122 2 2 5" xfId="2848"/>
    <cellStyle name="Normal 122 2 2 5 2" xfId="5288"/>
    <cellStyle name="Normal 122 2 2 5 2 2" xfId="13096"/>
    <cellStyle name="Normal 122 2 2 5 3" xfId="7728"/>
    <cellStyle name="Normal 122 2 2 5 3 2" xfId="15536"/>
    <cellStyle name="Normal 122 2 2 5 4" xfId="10656"/>
    <cellStyle name="Normal 122 2 2 6" xfId="3336"/>
    <cellStyle name="Normal 122 2 2 6 2" xfId="11144"/>
    <cellStyle name="Normal 122 2 2 7" xfId="5776"/>
    <cellStyle name="Normal 122 2 2 7 2" xfId="13584"/>
    <cellStyle name="Normal 122 2 2 8" xfId="8216"/>
    <cellStyle name="Normal 122 2 2 8 2" xfId="16024"/>
    <cellStyle name="Normal 122 2 2 9" xfId="8704"/>
    <cellStyle name="Normal 122 2 3" xfId="1140"/>
    <cellStyle name="Normal 122 2 3 2" xfId="3580"/>
    <cellStyle name="Normal 122 2 3 2 2" xfId="11388"/>
    <cellStyle name="Normal 122 2 3 3" xfId="6020"/>
    <cellStyle name="Normal 122 2 3 3 2" xfId="13828"/>
    <cellStyle name="Normal 122 2 3 4" xfId="8948"/>
    <cellStyle name="Normal 122 2 4" xfId="1628"/>
    <cellStyle name="Normal 122 2 4 2" xfId="4068"/>
    <cellStyle name="Normal 122 2 4 2 2" xfId="11876"/>
    <cellStyle name="Normal 122 2 4 3" xfId="6508"/>
    <cellStyle name="Normal 122 2 4 3 2" xfId="14316"/>
    <cellStyle name="Normal 122 2 4 4" xfId="9436"/>
    <cellStyle name="Normal 122 2 5" xfId="2116"/>
    <cellStyle name="Normal 122 2 5 2" xfId="4556"/>
    <cellStyle name="Normal 122 2 5 2 2" xfId="12364"/>
    <cellStyle name="Normal 122 2 5 3" xfId="6996"/>
    <cellStyle name="Normal 122 2 5 3 2" xfId="14804"/>
    <cellStyle name="Normal 122 2 5 4" xfId="9924"/>
    <cellStyle name="Normal 122 2 6" xfId="2604"/>
    <cellStyle name="Normal 122 2 6 2" xfId="5044"/>
    <cellStyle name="Normal 122 2 6 2 2" xfId="12852"/>
    <cellStyle name="Normal 122 2 6 3" xfId="7484"/>
    <cellStyle name="Normal 122 2 6 3 2" xfId="15292"/>
    <cellStyle name="Normal 122 2 6 4" xfId="10412"/>
    <cellStyle name="Normal 122 2 7" xfId="3092"/>
    <cellStyle name="Normal 122 2 7 2" xfId="10900"/>
    <cellStyle name="Normal 122 2 8" xfId="5532"/>
    <cellStyle name="Normal 122 2 8 2" xfId="13340"/>
    <cellStyle name="Normal 122 2 9" xfId="7972"/>
    <cellStyle name="Normal 122 2 9 2" xfId="15780"/>
    <cellStyle name="Normal 122 3" xfId="774"/>
    <cellStyle name="Normal 122 3 2" xfId="1262"/>
    <cellStyle name="Normal 122 3 2 2" xfId="3702"/>
    <cellStyle name="Normal 122 3 2 2 2" xfId="11510"/>
    <cellStyle name="Normal 122 3 2 3" xfId="6142"/>
    <cellStyle name="Normal 122 3 2 3 2" xfId="13950"/>
    <cellStyle name="Normal 122 3 2 4" xfId="9070"/>
    <cellStyle name="Normal 122 3 3" xfId="1750"/>
    <cellStyle name="Normal 122 3 3 2" xfId="4190"/>
    <cellStyle name="Normal 122 3 3 2 2" xfId="11998"/>
    <cellStyle name="Normal 122 3 3 3" xfId="6630"/>
    <cellStyle name="Normal 122 3 3 3 2" xfId="14438"/>
    <cellStyle name="Normal 122 3 3 4" xfId="9558"/>
    <cellStyle name="Normal 122 3 4" xfId="2238"/>
    <cellStyle name="Normal 122 3 4 2" xfId="4678"/>
    <cellStyle name="Normal 122 3 4 2 2" xfId="12486"/>
    <cellStyle name="Normal 122 3 4 3" xfId="7118"/>
    <cellStyle name="Normal 122 3 4 3 2" xfId="14926"/>
    <cellStyle name="Normal 122 3 4 4" xfId="10046"/>
    <cellStyle name="Normal 122 3 5" xfId="2726"/>
    <cellStyle name="Normal 122 3 5 2" xfId="5166"/>
    <cellStyle name="Normal 122 3 5 2 2" xfId="12974"/>
    <cellStyle name="Normal 122 3 5 3" xfId="7606"/>
    <cellStyle name="Normal 122 3 5 3 2" xfId="15414"/>
    <cellStyle name="Normal 122 3 5 4" xfId="10534"/>
    <cellStyle name="Normal 122 3 6" xfId="3214"/>
    <cellStyle name="Normal 122 3 6 2" xfId="11022"/>
    <cellStyle name="Normal 122 3 7" xfId="5654"/>
    <cellStyle name="Normal 122 3 7 2" xfId="13462"/>
    <cellStyle name="Normal 122 3 8" xfId="8094"/>
    <cellStyle name="Normal 122 3 8 2" xfId="15902"/>
    <cellStyle name="Normal 122 3 9" xfId="8582"/>
    <cellStyle name="Normal 122 4" xfId="1018"/>
    <cellStyle name="Normal 122 4 2" xfId="3458"/>
    <cellStyle name="Normal 122 4 2 2" xfId="11266"/>
    <cellStyle name="Normal 122 4 3" xfId="5898"/>
    <cellStyle name="Normal 122 4 3 2" xfId="13706"/>
    <cellStyle name="Normal 122 4 4" xfId="8826"/>
    <cellStyle name="Normal 122 5" xfId="1506"/>
    <cellStyle name="Normal 122 5 2" xfId="3946"/>
    <cellStyle name="Normal 122 5 2 2" xfId="11754"/>
    <cellStyle name="Normal 122 5 3" xfId="6386"/>
    <cellStyle name="Normal 122 5 3 2" xfId="14194"/>
    <cellStyle name="Normal 122 5 4" xfId="9314"/>
    <cellStyle name="Normal 122 6" xfId="1994"/>
    <cellStyle name="Normal 122 6 2" xfId="4434"/>
    <cellStyle name="Normal 122 6 2 2" xfId="12242"/>
    <cellStyle name="Normal 122 6 3" xfId="6874"/>
    <cellStyle name="Normal 122 6 3 2" xfId="14682"/>
    <cellStyle name="Normal 122 6 4" xfId="9802"/>
    <cellStyle name="Normal 122 7" xfId="2482"/>
    <cellStyle name="Normal 122 7 2" xfId="4922"/>
    <cellStyle name="Normal 122 7 2 2" xfId="12730"/>
    <cellStyle name="Normal 122 7 3" xfId="7362"/>
    <cellStyle name="Normal 122 7 3 2" xfId="15170"/>
    <cellStyle name="Normal 122 7 4" xfId="10290"/>
    <cellStyle name="Normal 122 8" xfId="2970"/>
    <cellStyle name="Normal 122 8 2" xfId="10778"/>
    <cellStyle name="Normal 122 9" xfId="5410"/>
    <cellStyle name="Normal 122 9 2" xfId="13218"/>
    <cellStyle name="Normal 123" xfId="512"/>
    <cellStyle name="Normal 123 10" xfId="7833"/>
    <cellStyle name="Normal 123 10 2" xfId="15641"/>
    <cellStyle name="Normal 123 11" xfId="8321"/>
    <cellStyle name="Normal 123 2" xfId="634"/>
    <cellStyle name="Normal 123 2 10" xfId="8443"/>
    <cellStyle name="Normal 123 2 2" xfId="879"/>
    <cellStyle name="Normal 123 2 2 2" xfId="1367"/>
    <cellStyle name="Normal 123 2 2 2 2" xfId="3807"/>
    <cellStyle name="Normal 123 2 2 2 2 2" xfId="11615"/>
    <cellStyle name="Normal 123 2 2 2 3" xfId="6247"/>
    <cellStyle name="Normal 123 2 2 2 3 2" xfId="14055"/>
    <cellStyle name="Normal 123 2 2 2 4" xfId="9175"/>
    <cellStyle name="Normal 123 2 2 3" xfId="1855"/>
    <cellStyle name="Normal 123 2 2 3 2" xfId="4295"/>
    <cellStyle name="Normal 123 2 2 3 2 2" xfId="12103"/>
    <cellStyle name="Normal 123 2 2 3 3" xfId="6735"/>
    <cellStyle name="Normal 123 2 2 3 3 2" xfId="14543"/>
    <cellStyle name="Normal 123 2 2 3 4" xfId="9663"/>
    <cellStyle name="Normal 123 2 2 4" xfId="2343"/>
    <cellStyle name="Normal 123 2 2 4 2" xfId="4783"/>
    <cellStyle name="Normal 123 2 2 4 2 2" xfId="12591"/>
    <cellStyle name="Normal 123 2 2 4 3" xfId="7223"/>
    <cellStyle name="Normal 123 2 2 4 3 2" xfId="15031"/>
    <cellStyle name="Normal 123 2 2 4 4" xfId="10151"/>
    <cellStyle name="Normal 123 2 2 5" xfId="2831"/>
    <cellStyle name="Normal 123 2 2 5 2" xfId="5271"/>
    <cellStyle name="Normal 123 2 2 5 2 2" xfId="13079"/>
    <cellStyle name="Normal 123 2 2 5 3" xfId="7711"/>
    <cellStyle name="Normal 123 2 2 5 3 2" xfId="15519"/>
    <cellStyle name="Normal 123 2 2 5 4" xfId="10639"/>
    <cellStyle name="Normal 123 2 2 6" xfId="3319"/>
    <cellStyle name="Normal 123 2 2 6 2" xfId="11127"/>
    <cellStyle name="Normal 123 2 2 7" xfId="5759"/>
    <cellStyle name="Normal 123 2 2 7 2" xfId="13567"/>
    <cellStyle name="Normal 123 2 2 8" xfId="8199"/>
    <cellStyle name="Normal 123 2 2 8 2" xfId="16007"/>
    <cellStyle name="Normal 123 2 2 9" xfId="8687"/>
    <cellStyle name="Normal 123 2 3" xfId="1123"/>
    <cellStyle name="Normal 123 2 3 2" xfId="3563"/>
    <cellStyle name="Normal 123 2 3 2 2" xfId="11371"/>
    <cellStyle name="Normal 123 2 3 3" xfId="6003"/>
    <cellStyle name="Normal 123 2 3 3 2" xfId="13811"/>
    <cellStyle name="Normal 123 2 3 4" xfId="8931"/>
    <cellStyle name="Normal 123 2 4" xfId="1611"/>
    <cellStyle name="Normal 123 2 4 2" xfId="4051"/>
    <cellStyle name="Normal 123 2 4 2 2" xfId="11859"/>
    <cellStyle name="Normal 123 2 4 3" xfId="6491"/>
    <cellStyle name="Normal 123 2 4 3 2" xfId="14299"/>
    <cellStyle name="Normal 123 2 4 4" xfId="9419"/>
    <cellStyle name="Normal 123 2 5" xfId="2099"/>
    <cellStyle name="Normal 123 2 5 2" xfId="4539"/>
    <cellStyle name="Normal 123 2 5 2 2" xfId="12347"/>
    <cellStyle name="Normal 123 2 5 3" xfId="6979"/>
    <cellStyle name="Normal 123 2 5 3 2" xfId="14787"/>
    <cellStyle name="Normal 123 2 5 4" xfId="9907"/>
    <cellStyle name="Normal 123 2 6" xfId="2587"/>
    <cellStyle name="Normal 123 2 6 2" xfId="5027"/>
    <cellStyle name="Normal 123 2 6 2 2" xfId="12835"/>
    <cellStyle name="Normal 123 2 6 3" xfId="7467"/>
    <cellStyle name="Normal 123 2 6 3 2" xfId="15275"/>
    <cellStyle name="Normal 123 2 6 4" xfId="10395"/>
    <cellStyle name="Normal 123 2 7" xfId="3075"/>
    <cellStyle name="Normal 123 2 7 2" xfId="10883"/>
    <cellStyle name="Normal 123 2 8" xfId="5515"/>
    <cellStyle name="Normal 123 2 8 2" xfId="13323"/>
    <cellStyle name="Normal 123 2 9" xfId="7955"/>
    <cellStyle name="Normal 123 2 9 2" xfId="15763"/>
    <cellStyle name="Normal 123 3" xfId="757"/>
    <cellStyle name="Normal 123 3 2" xfId="1245"/>
    <cellStyle name="Normal 123 3 2 2" xfId="3685"/>
    <cellStyle name="Normal 123 3 2 2 2" xfId="11493"/>
    <cellStyle name="Normal 123 3 2 3" xfId="6125"/>
    <cellStyle name="Normal 123 3 2 3 2" xfId="13933"/>
    <cellStyle name="Normal 123 3 2 4" xfId="9053"/>
    <cellStyle name="Normal 123 3 3" xfId="1733"/>
    <cellStyle name="Normal 123 3 3 2" xfId="4173"/>
    <cellStyle name="Normal 123 3 3 2 2" xfId="11981"/>
    <cellStyle name="Normal 123 3 3 3" xfId="6613"/>
    <cellStyle name="Normal 123 3 3 3 2" xfId="14421"/>
    <cellStyle name="Normal 123 3 3 4" xfId="9541"/>
    <cellStyle name="Normal 123 3 4" xfId="2221"/>
    <cellStyle name="Normal 123 3 4 2" xfId="4661"/>
    <cellStyle name="Normal 123 3 4 2 2" xfId="12469"/>
    <cellStyle name="Normal 123 3 4 3" xfId="7101"/>
    <cellStyle name="Normal 123 3 4 3 2" xfId="14909"/>
    <cellStyle name="Normal 123 3 4 4" xfId="10029"/>
    <cellStyle name="Normal 123 3 5" xfId="2709"/>
    <cellStyle name="Normal 123 3 5 2" xfId="5149"/>
    <cellStyle name="Normal 123 3 5 2 2" xfId="12957"/>
    <cellStyle name="Normal 123 3 5 3" xfId="7589"/>
    <cellStyle name="Normal 123 3 5 3 2" xfId="15397"/>
    <cellStyle name="Normal 123 3 5 4" xfId="10517"/>
    <cellStyle name="Normal 123 3 6" xfId="3197"/>
    <cellStyle name="Normal 123 3 6 2" xfId="11005"/>
    <cellStyle name="Normal 123 3 7" xfId="5637"/>
    <cellStyle name="Normal 123 3 7 2" xfId="13445"/>
    <cellStyle name="Normal 123 3 8" xfId="8077"/>
    <cellStyle name="Normal 123 3 8 2" xfId="15885"/>
    <cellStyle name="Normal 123 3 9" xfId="8565"/>
    <cellStyle name="Normal 123 4" xfId="1001"/>
    <cellStyle name="Normal 123 4 2" xfId="3441"/>
    <cellStyle name="Normal 123 4 2 2" xfId="11249"/>
    <cellStyle name="Normal 123 4 3" xfId="5881"/>
    <cellStyle name="Normal 123 4 3 2" xfId="13689"/>
    <cellStyle name="Normal 123 4 4" xfId="8809"/>
    <cellStyle name="Normal 123 5" xfId="1489"/>
    <cellStyle name="Normal 123 5 2" xfId="3929"/>
    <cellStyle name="Normal 123 5 2 2" xfId="11737"/>
    <cellStyle name="Normal 123 5 3" xfId="6369"/>
    <cellStyle name="Normal 123 5 3 2" xfId="14177"/>
    <cellStyle name="Normal 123 5 4" xfId="9297"/>
    <cellStyle name="Normal 123 6" xfId="1977"/>
    <cellStyle name="Normal 123 6 2" xfId="4417"/>
    <cellStyle name="Normal 123 6 2 2" xfId="12225"/>
    <cellStyle name="Normal 123 6 3" xfId="6857"/>
    <cellStyle name="Normal 123 6 3 2" xfId="14665"/>
    <cellStyle name="Normal 123 6 4" xfId="9785"/>
    <cellStyle name="Normal 123 7" xfId="2465"/>
    <cellStyle name="Normal 123 7 2" xfId="4905"/>
    <cellStyle name="Normal 123 7 2 2" xfId="12713"/>
    <cellStyle name="Normal 123 7 3" xfId="7345"/>
    <cellStyle name="Normal 123 7 3 2" xfId="15153"/>
    <cellStyle name="Normal 123 7 4" xfId="10273"/>
    <cellStyle name="Normal 123 8" xfId="2953"/>
    <cellStyle name="Normal 123 8 2" xfId="10761"/>
    <cellStyle name="Normal 123 9" xfId="5393"/>
    <cellStyle name="Normal 123 9 2" xfId="13201"/>
    <cellStyle name="Normal 124" xfId="516"/>
    <cellStyle name="Normal 124 10" xfId="7837"/>
    <cellStyle name="Normal 124 10 2" xfId="15645"/>
    <cellStyle name="Normal 124 11" xfId="8325"/>
    <cellStyle name="Normal 124 2" xfId="638"/>
    <cellStyle name="Normal 124 2 10" xfId="8447"/>
    <cellStyle name="Normal 124 2 2" xfId="883"/>
    <cellStyle name="Normal 124 2 2 2" xfId="1371"/>
    <cellStyle name="Normal 124 2 2 2 2" xfId="3811"/>
    <cellStyle name="Normal 124 2 2 2 2 2" xfId="11619"/>
    <cellStyle name="Normal 124 2 2 2 3" xfId="6251"/>
    <cellStyle name="Normal 124 2 2 2 3 2" xfId="14059"/>
    <cellStyle name="Normal 124 2 2 2 4" xfId="9179"/>
    <cellStyle name="Normal 124 2 2 3" xfId="1859"/>
    <cellStyle name="Normal 124 2 2 3 2" xfId="4299"/>
    <cellStyle name="Normal 124 2 2 3 2 2" xfId="12107"/>
    <cellStyle name="Normal 124 2 2 3 3" xfId="6739"/>
    <cellStyle name="Normal 124 2 2 3 3 2" xfId="14547"/>
    <cellStyle name="Normal 124 2 2 3 4" xfId="9667"/>
    <cellStyle name="Normal 124 2 2 4" xfId="2347"/>
    <cellStyle name="Normal 124 2 2 4 2" xfId="4787"/>
    <cellStyle name="Normal 124 2 2 4 2 2" xfId="12595"/>
    <cellStyle name="Normal 124 2 2 4 3" xfId="7227"/>
    <cellStyle name="Normal 124 2 2 4 3 2" xfId="15035"/>
    <cellStyle name="Normal 124 2 2 4 4" xfId="10155"/>
    <cellStyle name="Normal 124 2 2 5" xfId="2835"/>
    <cellStyle name="Normal 124 2 2 5 2" xfId="5275"/>
    <cellStyle name="Normal 124 2 2 5 2 2" xfId="13083"/>
    <cellStyle name="Normal 124 2 2 5 3" xfId="7715"/>
    <cellStyle name="Normal 124 2 2 5 3 2" xfId="15523"/>
    <cellStyle name="Normal 124 2 2 5 4" xfId="10643"/>
    <cellStyle name="Normal 124 2 2 6" xfId="3323"/>
    <cellStyle name="Normal 124 2 2 6 2" xfId="11131"/>
    <cellStyle name="Normal 124 2 2 7" xfId="5763"/>
    <cellStyle name="Normal 124 2 2 7 2" xfId="13571"/>
    <cellStyle name="Normal 124 2 2 8" xfId="8203"/>
    <cellStyle name="Normal 124 2 2 8 2" xfId="16011"/>
    <cellStyle name="Normal 124 2 2 9" xfId="8691"/>
    <cellStyle name="Normal 124 2 3" xfId="1127"/>
    <cellStyle name="Normal 124 2 3 2" xfId="3567"/>
    <cellStyle name="Normal 124 2 3 2 2" xfId="11375"/>
    <cellStyle name="Normal 124 2 3 3" xfId="6007"/>
    <cellStyle name="Normal 124 2 3 3 2" xfId="13815"/>
    <cellStyle name="Normal 124 2 3 4" xfId="8935"/>
    <cellStyle name="Normal 124 2 4" xfId="1615"/>
    <cellStyle name="Normal 124 2 4 2" xfId="4055"/>
    <cellStyle name="Normal 124 2 4 2 2" xfId="11863"/>
    <cellStyle name="Normal 124 2 4 3" xfId="6495"/>
    <cellStyle name="Normal 124 2 4 3 2" xfId="14303"/>
    <cellStyle name="Normal 124 2 4 4" xfId="9423"/>
    <cellStyle name="Normal 124 2 5" xfId="2103"/>
    <cellStyle name="Normal 124 2 5 2" xfId="4543"/>
    <cellStyle name="Normal 124 2 5 2 2" xfId="12351"/>
    <cellStyle name="Normal 124 2 5 3" xfId="6983"/>
    <cellStyle name="Normal 124 2 5 3 2" xfId="14791"/>
    <cellStyle name="Normal 124 2 5 4" xfId="9911"/>
    <cellStyle name="Normal 124 2 6" xfId="2591"/>
    <cellStyle name="Normal 124 2 6 2" xfId="5031"/>
    <cellStyle name="Normal 124 2 6 2 2" xfId="12839"/>
    <cellStyle name="Normal 124 2 6 3" xfId="7471"/>
    <cellStyle name="Normal 124 2 6 3 2" xfId="15279"/>
    <cellStyle name="Normal 124 2 6 4" xfId="10399"/>
    <cellStyle name="Normal 124 2 7" xfId="3079"/>
    <cellStyle name="Normal 124 2 7 2" xfId="10887"/>
    <cellStyle name="Normal 124 2 8" xfId="5519"/>
    <cellStyle name="Normal 124 2 8 2" xfId="13327"/>
    <cellStyle name="Normal 124 2 9" xfId="7959"/>
    <cellStyle name="Normal 124 2 9 2" xfId="15767"/>
    <cellStyle name="Normal 124 3" xfId="761"/>
    <cellStyle name="Normal 124 3 2" xfId="1249"/>
    <cellStyle name="Normal 124 3 2 2" xfId="3689"/>
    <cellStyle name="Normal 124 3 2 2 2" xfId="11497"/>
    <cellStyle name="Normal 124 3 2 3" xfId="6129"/>
    <cellStyle name="Normal 124 3 2 3 2" xfId="13937"/>
    <cellStyle name="Normal 124 3 2 4" xfId="9057"/>
    <cellStyle name="Normal 124 3 3" xfId="1737"/>
    <cellStyle name="Normal 124 3 3 2" xfId="4177"/>
    <cellStyle name="Normal 124 3 3 2 2" xfId="11985"/>
    <cellStyle name="Normal 124 3 3 3" xfId="6617"/>
    <cellStyle name="Normal 124 3 3 3 2" xfId="14425"/>
    <cellStyle name="Normal 124 3 3 4" xfId="9545"/>
    <cellStyle name="Normal 124 3 4" xfId="2225"/>
    <cellStyle name="Normal 124 3 4 2" xfId="4665"/>
    <cellStyle name="Normal 124 3 4 2 2" xfId="12473"/>
    <cellStyle name="Normal 124 3 4 3" xfId="7105"/>
    <cellStyle name="Normal 124 3 4 3 2" xfId="14913"/>
    <cellStyle name="Normal 124 3 4 4" xfId="10033"/>
    <cellStyle name="Normal 124 3 5" xfId="2713"/>
    <cellStyle name="Normal 124 3 5 2" xfId="5153"/>
    <cellStyle name="Normal 124 3 5 2 2" xfId="12961"/>
    <cellStyle name="Normal 124 3 5 3" xfId="7593"/>
    <cellStyle name="Normal 124 3 5 3 2" xfId="15401"/>
    <cellStyle name="Normal 124 3 5 4" xfId="10521"/>
    <cellStyle name="Normal 124 3 6" xfId="3201"/>
    <cellStyle name="Normal 124 3 6 2" xfId="11009"/>
    <cellStyle name="Normal 124 3 7" xfId="5641"/>
    <cellStyle name="Normal 124 3 7 2" xfId="13449"/>
    <cellStyle name="Normal 124 3 8" xfId="8081"/>
    <cellStyle name="Normal 124 3 8 2" xfId="15889"/>
    <cellStyle name="Normal 124 3 9" xfId="8569"/>
    <cellStyle name="Normal 124 4" xfId="1005"/>
    <cellStyle name="Normal 124 4 2" xfId="3445"/>
    <cellStyle name="Normal 124 4 2 2" xfId="11253"/>
    <cellStyle name="Normal 124 4 3" xfId="5885"/>
    <cellStyle name="Normal 124 4 3 2" xfId="13693"/>
    <cellStyle name="Normal 124 4 4" xfId="8813"/>
    <cellStyle name="Normal 124 5" xfId="1493"/>
    <cellStyle name="Normal 124 5 2" xfId="3933"/>
    <cellStyle name="Normal 124 5 2 2" xfId="11741"/>
    <cellStyle name="Normal 124 5 3" xfId="6373"/>
    <cellStyle name="Normal 124 5 3 2" xfId="14181"/>
    <cellStyle name="Normal 124 5 4" xfId="9301"/>
    <cellStyle name="Normal 124 6" xfId="1981"/>
    <cellStyle name="Normal 124 6 2" xfId="4421"/>
    <cellStyle name="Normal 124 6 2 2" xfId="12229"/>
    <cellStyle name="Normal 124 6 3" xfId="6861"/>
    <cellStyle name="Normal 124 6 3 2" xfId="14669"/>
    <cellStyle name="Normal 124 6 4" xfId="9789"/>
    <cellStyle name="Normal 124 7" xfId="2469"/>
    <cellStyle name="Normal 124 7 2" xfId="4909"/>
    <cellStyle name="Normal 124 7 2 2" xfId="12717"/>
    <cellStyle name="Normal 124 7 3" xfId="7349"/>
    <cellStyle name="Normal 124 7 3 2" xfId="15157"/>
    <cellStyle name="Normal 124 7 4" xfId="10277"/>
    <cellStyle name="Normal 124 8" xfId="2957"/>
    <cellStyle name="Normal 124 8 2" xfId="10765"/>
    <cellStyle name="Normal 124 9" xfId="5397"/>
    <cellStyle name="Normal 124 9 2" xfId="13205"/>
    <cellStyle name="Normal 125" xfId="511"/>
    <cellStyle name="Normal 125 10" xfId="7832"/>
    <cellStyle name="Normal 125 10 2" xfId="15640"/>
    <cellStyle name="Normal 125 11" xfId="8320"/>
    <cellStyle name="Normal 125 2" xfId="633"/>
    <cellStyle name="Normal 125 2 10" xfId="8442"/>
    <cellStyle name="Normal 125 2 2" xfId="878"/>
    <cellStyle name="Normal 125 2 2 2" xfId="1366"/>
    <cellStyle name="Normal 125 2 2 2 2" xfId="3806"/>
    <cellStyle name="Normal 125 2 2 2 2 2" xfId="11614"/>
    <cellStyle name="Normal 125 2 2 2 3" xfId="6246"/>
    <cellStyle name="Normal 125 2 2 2 3 2" xfId="14054"/>
    <cellStyle name="Normal 125 2 2 2 4" xfId="9174"/>
    <cellStyle name="Normal 125 2 2 3" xfId="1854"/>
    <cellStyle name="Normal 125 2 2 3 2" xfId="4294"/>
    <cellStyle name="Normal 125 2 2 3 2 2" xfId="12102"/>
    <cellStyle name="Normal 125 2 2 3 3" xfId="6734"/>
    <cellStyle name="Normal 125 2 2 3 3 2" xfId="14542"/>
    <cellStyle name="Normal 125 2 2 3 4" xfId="9662"/>
    <cellStyle name="Normal 125 2 2 4" xfId="2342"/>
    <cellStyle name="Normal 125 2 2 4 2" xfId="4782"/>
    <cellStyle name="Normal 125 2 2 4 2 2" xfId="12590"/>
    <cellStyle name="Normal 125 2 2 4 3" xfId="7222"/>
    <cellStyle name="Normal 125 2 2 4 3 2" xfId="15030"/>
    <cellStyle name="Normal 125 2 2 4 4" xfId="10150"/>
    <cellStyle name="Normal 125 2 2 5" xfId="2830"/>
    <cellStyle name="Normal 125 2 2 5 2" xfId="5270"/>
    <cellStyle name="Normal 125 2 2 5 2 2" xfId="13078"/>
    <cellStyle name="Normal 125 2 2 5 3" xfId="7710"/>
    <cellStyle name="Normal 125 2 2 5 3 2" xfId="15518"/>
    <cellStyle name="Normal 125 2 2 5 4" xfId="10638"/>
    <cellStyle name="Normal 125 2 2 6" xfId="3318"/>
    <cellStyle name="Normal 125 2 2 6 2" xfId="11126"/>
    <cellStyle name="Normal 125 2 2 7" xfId="5758"/>
    <cellStyle name="Normal 125 2 2 7 2" xfId="13566"/>
    <cellStyle name="Normal 125 2 2 8" xfId="8198"/>
    <cellStyle name="Normal 125 2 2 8 2" xfId="16006"/>
    <cellStyle name="Normal 125 2 2 9" xfId="8686"/>
    <cellStyle name="Normal 125 2 3" xfId="1122"/>
    <cellStyle name="Normal 125 2 3 2" xfId="3562"/>
    <cellStyle name="Normal 125 2 3 2 2" xfId="11370"/>
    <cellStyle name="Normal 125 2 3 3" xfId="6002"/>
    <cellStyle name="Normal 125 2 3 3 2" xfId="13810"/>
    <cellStyle name="Normal 125 2 3 4" xfId="8930"/>
    <cellStyle name="Normal 125 2 4" xfId="1610"/>
    <cellStyle name="Normal 125 2 4 2" xfId="4050"/>
    <cellStyle name="Normal 125 2 4 2 2" xfId="11858"/>
    <cellStyle name="Normal 125 2 4 3" xfId="6490"/>
    <cellStyle name="Normal 125 2 4 3 2" xfId="14298"/>
    <cellStyle name="Normal 125 2 4 4" xfId="9418"/>
    <cellStyle name="Normal 125 2 5" xfId="2098"/>
    <cellStyle name="Normal 125 2 5 2" xfId="4538"/>
    <cellStyle name="Normal 125 2 5 2 2" xfId="12346"/>
    <cellStyle name="Normal 125 2 5 3" xfId="6978"/>
    <cellStyle name="Normal 125 2 5 3 2" xfId="14786"/>
    <cellStyle name="Normal 125 2 5 4" xfId="9906"/>
    <cellStyle name="Normal 125 2 6" xfId="2586"/>
    <cellStyle name="Normal 125 2 6 2" xfId="5026"/>
    <cellStyle name="Normal 125 2 6 2 2" xfId="12834"/>
    <cellStyle name="Normal 125 2 6 3" xfId="7466"/>
    <cellStyle name="Normal 125 2 6 3 2" xfId="15274"/>
    <cellStyle name="Normal 125 2 6 4" xfId="10394"/>
    <cellStyle name="Normal 125 2 7" xfId="3074"/>
    <cellStyle name="Normal 125 2 7 2" xfId="10882"/>
    <cellStyle name="Normal 125 2 8" xfId="5514"/>
    <cellStyle name="Normal 125 2 8 2" xfId="13322"/>
    <cellStyle name="Normal 125 2 9" xfId="7954"/>
    <cellStyle name="Normal 125 2 9 2" xfId="15762"/>
    <cellStyle name="Normal 125 3" xfId="756"/>
    <cellStyle name="Normal 125 3 2" xfId="1244"/>
    <cellStyle name="Normal 125 3 2 2" xfId="3684"/>
    <cellStyle name="Normal 125 3 2 2 2" xfId="11492"/>
    <cellStyle name="Normal 125 3 2 3" xfId="6124"/>
    <cellStyle name="Normal 125 3 2 3 2" xfId="13932"/>
    <cellStyle name="Normal 125 3 2 4" xfId="9052"/>
    <cellStyle name="Normal 125 3 3" xfId="1732"/>
    <cellStyle name="Normal 125 3 3 2" xfId="4172"/>
    <cellStyle name="Normal 125 3 3 2 2" xfId="11980"/>
    <cellStyle name="Normal 125 3 3 3" xfId="6612"/>
    <cellStyle name="Normal 125 3 3 3 2" xfId="14420"/>
    <cellStyle name="Normal 125 3 3 4" xfId="9540"/>
    <cellStyle name="Normal 125 3 4" xfId="2220"/>
    <cellStyle name="Normal 125 3 4 2" xfId="4660"/>
    <cellStyle name="Normal 125 3 4 2 2" xfId="12468"/>
    <cellStyle name="Normal 125 3 4 3" xfId="7100"/>
    <cellStyle name="Normal 125 3 4 3 2" xfId="14908"/>
    <cellStyle name="Normal 125 3 4 4" xfId="10028"/>
    <cellStyle name="Normal 125 3 5" xfId="2708"/>
    <cellStyle name="Normal 125 3 5 2" xfId="5148"/>
    <cellStyle name="Normal 125 3 5 2 2" xfId="12956"/>
    <cellStyle name="Normal 125 3 5 3" xfId="7588"/>
    <cellStyle name="Normal 125 3 5 3 2" xfId="15396"/>
    <cellStyle name="Normal 125 3 5 4" xfId="10516"/>
    <cellStyle name="Normal 125 3 6" xfId="3196"/>
    <cellStyle name="Normal 125 3 6 2" xfId="11004"/>
    <cellStyle name="Normal 125 3 7" xfId="5636"/>
    <cellStyle name="Normal 125 3 7 2" xfId="13444"/>
    <cellStyle name="Normal 125 3 8" xfId="8076"/>
    <cellStyle name="Normal 125 3 8 2" xfId="15884"/>
    <cellStyle name="Normal 125 3 9" xfId="8564"/>
    <cellStyle name="Normal 125 4" xfId="1000"/>
    <cellStyle name="Normal 125 4 2" xfId="3440"/>
    <cellStyle name="Normal 125 4 2 2" xfId="11248"/>
    <cellStyle name="Normal 125 4 3" xfId="5880"/>
    <cellStyle name="Normal 125 4 3 2" xfId="13688"/>
    <cellStyle name="Normal 125 4 4" xfId="8808"/>
    <cellStyle name="Normal 125 5" xfId="1488"/>
    <cellStyle name="Normal 125 5 2" xfId="3928"/>
    <cellStyle name="Normal 125 5 2 2" xfId="11736"/>
    <cellStyle name="Normal 125 5 3" xfId="6368"/>
    <cellStyle name="Normal 125 5 3 2" xfId="14176"/>
    <cellStyle name="Normal 125 5 4" xfId="9296"/>
    <cellStyle name="Normal 125 6" xfId="1976"/>
    <cellStyle name="Normal 125 6 2" xfId="4416"/>
    <cellStyle name="Normal 125 6 2 2" xfId="12224"/>
    <cellStyle name="Normal 125 6 3" xfId="6856"/>
    <cellStyle name="Normal 125 6 3 2" xfId="14664"/>
    <cellStyle name="Normal 125 6 4" xfId="9784"/>
    <cellStyle name="Normal 125 7" xfId="2464"/>
    <cellStyle name="Normal 125 7 2" xfId="4904"/>
    <cellStyle name="Normal 125 7 2 2" xfId="12712"/>
    <cellStyle name="Normal 125 7 3" xfId="7344"/>
    <cellStyle name="Normal 125 7 3 2" xfId="15152"/>
    <cellStyle name="Normal 125 7 4" xfId="10272"/>
    <cellStyle name="Normal 125 8" xfId="2952"/>
    <cellStyle name="Normal 125 8 2" xfId="10760"/>
    <cellStyle name="Normal 125 9" xfId="5392"/>
    <cellStyle name="Normal 125 9 2" xfId="13200"/>
    <cellStyle name="Normal 126" xfId="532"/>
    <cellStyle name="Normal 126 10" xfId="7853"/>
    <cellStyle name="Normal 126 10 2" xfId="15661"/>
    <cellStyle name="Normal 126 11" xfId="8341"/>
    <cellStyle name="Normal 126 2" xfId="654"/>
    <cellStyle name="Normal 126 2 10" xfId="8463"/>
    <cellStyle name="Normal 126 2 2" xfId="899"/>
    <cellStyle name="Normal 126 2 2 2" xfId="1387"/>
    <cellStyle name="Normal 126 2 2 2 2" xfId="3827"/>
    <cellStyle name="Normal 126 2 2 2 2 2" xfId="11635"/>
    <cellStyle name="Normal 126 2 2 2 3" xfId="6267"/>
    <cellStyle name="Normal 126 2 2 2 3 2" xfId="14075"/>
    <cellStyle name="Normal 126 2 2 2 4" xfId="9195"/>
    <cellStyle name="Normal 126 2 2 3" xfId="1875"/>
    <cellStyle name="Normal 126 2 2 3 2" xfId="4315"/>
    <cellStyle name="Normal 126 2 2 3 2 2" xfId="12123"/>
    <cellStyle name="Normal 126 2 2 3 3" xfId="6755"/>
    <cellStyle name="Normal 126 2 2 3 3 2" xfId="14563"/>
    <cellStyle name="Normal 126 2 2 3 4" xfId="9683"/>
    <cellStyle name="Normal 126 2 2 4" xfId="2363"/>
    <cellStyle name="Normal 126 2 2 4 2" xfId="4803"/>
    <cellStyle name="Normal 126 2 2 4 2 2" xfId="12611"/>
    <cellStyle name="Normal 126 2 2 4 3" xfId="7243"/>
    <cellStyle name="Normal 126 2 2 4 3 2" xfId="15051"/>
    <cellStyle name="Normal 126 2 2 4 4" xfId="10171"/>
    <cellStyle name="Normal 126 2 2 5" xfId="2851"/>
    <cellStyle name="Normal 126 2 2 5 2" xfId="5291"/>
    <cellStyle name="Normal 126 2 2 5 2 2" xfId="13099"/>
    <cellStyle name="Normal 126 2 2 5 3" xfId="7731"/>
    <cellStyle name="Normal 126 2 2 5 3 2" xfId="15539"/>
    <cellStyle name="Normal 126 2 2 5 4" xfId="10659"/>
    <cellStyle name="Normal 126 2 2 6" xfId="3339"/>
    <cellStyle name="Normal 126 2 2 6 2" xfId="11147"/>
    <cellStyle name="Normal 126 2 2 7" xfId="5779"/>
    <cellStyle name="Normal 126 2 2 7 2" xfId="13587"/>
    <cellStyle name="Normal 126 2 2 8" xfId="8219"/>
    <cellStyle name="Normal 126 2 2 8 2" xfId="16027"/>
    <cellStyle name="Normal 126 2 2 9" xfId="8707"/>
    <cellStyle name="Normal 126 2 3" xfId="1143"/>
    <cellStyle name="Normal 126 2 3 2" xfId="3583"/>
    <cellStyle name="Normal 126 2 3 2 2" xfId="11391"/>
    <cellStyle name="Normal 126 2 3 3" xfId="6023"/>
    <cellStyle name="Normal 126 2 3 3 2" xfId="13831"/>
    <cellStyle name="Normal 126 2 3 4" xfId="8951"/>
    <cellStyle name="Normal 126 2 4" xfId="1631"/>
    <cellStyle name="Normal 126 2 4 2" xfId="4071"/>
    <cellStyle name="Normal 126 2 4 2 2" xfId="11879"/>
    <cellStyle name="Normal 126 2 4 3" xfId="6511"/>
    <cellStyle name="Normal 126 2 4 3 2" xfId="14319"/>
    <cellStyle name="Normal 126 2 4 4" xfId="9439"/>
    <cellStyle name="Normal 126 2 5" xfId="2119"/>
    <cellStyle name="Normal 126 2 5 2" xfId="4559"/>
    <cellStyle name="Normal 126 2 5 2 2" xfId="12367"/>
    <cellStyle name="Normal 126 2 5 3" xfId="6999"/>
    <cellStyle name="Normal 126 2 5 3 2" xfId="14807"/>
    <cellStyle name="Normal 126 2 5 4" xfId="9927"/>
    <cellStyle name="Normal 126 2 6" xfId="2607"/>
    <cellStyle name="Normal 126 2 6 2" xfId="5047"/>
    <cellStyle name="Normal 126 2 6 2 2" xfId="12855"/>
    <cellStyle name="Normal 126 2 6 3" xfId="7487"/>
    <cellStyle name="Normal 126 2 6 3 2" xfId="15295"/>
    <cellStyle name="Normal 126 2 6 4" xfId="10415"/>
    <cellStyle name="Normal 126 2 7" xfId="3095"/>
    <cellStyle name="Normal 126 2 7 2" xfId="10903"/>
    <cellStyle name="Normal 126 2 8" xfId="5535"/>
    <cellStyle name="Normal 126 2 8 2" xfId="13343"/>
    <cellStyle name="Normal 126 2 9" xfId="7975"/>
    <cellStyle name="Normal 126 2 9 2" xfId="15783"/>
    <cellStyle name="Normal 126 3" xfId="777"/>
    <cellStyle name="Normal 126 3 2" xfId="1265"/>
    <cellStyle name="Normal 126 3 2 2" xfId="3705"/>
    <cellStyle name="Normal 126 3 2 2 2" xfId="11513"/>
    <cellStyle name="Normal 126 3 2 3" xfId="6145"/>
    <cellStyle name="Normal 126 3 2 3 2" xfId="13953"/>
    <cellStyle name="Normal 126 3 2 4" xfId="9073"/>
    <cellStyle name="Normal 126 3 3" xfId="1753"/>
    <cellStyle name="Normal 126 3 3 2" xfId="4193"/>
    <cellStyle name="Normal 126 3 3 2 2" xfId="12001"/>
    <cellStyle name="Normal 126 3 3 3" xfId="6633"/>
    <cellStyle name="Normal 126 3 3 3 2" xfId="14441"/>
    <cellStyle name="Normal 126 3 3 4" xfId="9561"/>
    <cellStyle name="Normal 126 3 4" xfId="2241"/>
    <cellStyle name="Normal 126 3 4 2" xfId="4681"/>
    <cellStyle name="Normal 126 3 4 2 2" xfId="12489"/>
    <cellStyle name="Normal 126 3 4 3" xfId="7121"/>
    <cellStyle name="Normal 126 3 4 3 2" xfId="14929"/>
    <cellStyle name="Normal 126 3 4 4" xfId="10049"/>
    <cellStyle name="Normal 126 3 5" xfId="2729"/>
    <cellStyle name="Normal 126 3 5 2" xfId="5169"/>
    <cellStyle name="Normal 126 3 5 2 2" xfId="12977"/>
    <cellStyle name="Normal 126 3 5 3" xfId="7609"/>
    <cellStyle name="Normal 126 3 5 3 2" xfId="15417"/>
    <cellStyle name="Normal 126 3 5 4" xfId="10537"/>
    <cellStyle name="Normal 126 3 6" xfId="3217"/>
    <cellStyle name="Normal 126 3 6 2" xfId="11025"/>
    <cellStyle name="Normal 126 3 7" xfId="5657"/>
    <cellStyle name="Normal 126 3 7 2" xfId="13465"/>
    <cellStyle name="Normal 126 3 8" xfId="8097"/>
    <cellStyle name="Normal 126 3 8 2" xfId="15905"/>
    <cellStyle name="Normal 126 3 9" xfId="8585"/>
    <cellStyle name="Normal 126 4" xfId="1021"/>
    <cellStyle name="Normal 126 4 2" xfId="3461"/>
    <cellStyle name="Normal 126 4 2 2" xfId="11269"/>
    <cellStyle name="Normal 126 4 3" xfId="5901"/>
    <cellStyle name="Normal 126 4 3 2" xfId="13709"/>
    <cellStyle name="Normal 126 4 4" xfId="8829"/>
    <cellStyle name="Normal 126 5" xfId="1509"/>
    <cellStyle name="Normal 126 5 2" xfId="3949"/>
    <cellStyle name="Normal 126 5 2 2" xfId="11757"/>
    <cellStyle name="Normal 126 5 3" xfId="6389"/>
    <cellStyle name="Normal 126 5 3 2" xfId="14197"/>
    <cellStyle name="Normal 126 5 4" xfId="9317"/>
    <cellStyle name="Normal 126 6" xfId="1997"/>
    <cellStyle name="Normal 126 6 2" xfId="4437"/>
    <cellStyle name="Normal 126 6 2 2" xfId="12245"/>
    <cellStyle name="Normal 126 6 3" xfId="6877"/>
    <cellStyle name="Normal 126 6 3 2" xfId="14685"/>
    <cellStyle name="Normal 126 6 4" xfId="9805"/>
    <cellStyle name="Normal 126 7" xfId="2485"/>
    <cellStyle name="Normal 126 7 2" xfId="4925"/>
    <cellStyle name="Normal 126 7 2 2" xfId="12733"/>
    <cellStyle name="Normal 126 7 3" xfId="7365"/>
    <cellStyle name="Normal 126 7 3 2" xfId="15173"/>
    <cellStyle name="Normal 126 7 4" xfId="10293"/>
    <cellStyle name="Normal 126 8" xfId="2973"/>
    <cellStyle name="Normal 126 8 2" xfId="10781"/>
    <cellStyle name="Normal 126 9" xfId="5413"/>
    <cellStyle name="Normal 126 9 2" xfId="13221"/>
    <cellStyle name="Normal 127" xfId="534"/>
    <cellStyle name="Normal 127 10" xfId="7855"/>
    <cellStyle name="Normal 127 10 2" xfId="15663"/>
    <cellStyle name="Normal 127 11" xfId="8343"/>
    <cellStyle name="Normal 127 2" xfId="656"/>
    <cellStyle name="Normal 127 2 10" xfId="8465"/>
    <cellStyle name="Normal 127 2 2" xfId="901"/>
    <cellStyle name="Normal 127 2 2 2" xfId="1389"/>
    <cellStyle name="Normal 127 2 2 2 2" xfId="3829"/>
    <cellStyle name="Normal 127 2 2 2 2 2" xfId="11637"/>
    <cellStyle name="Normal 127 2 2 2 3" xfId="6269"/>
    <cellStyle name="Normal 127 2 2 2 3 2" xfId="14077"/>
    <cellStyle name="Normal 127 2 2 2 4" xfId="9197"/>
    <cellStyle name="Normal 127 2 2 3" xfId="1877"/>
    <cellStyle name="Normal 127 2 2 3 2" xfId="4317"/>
    <cellStyle name="Normal 127 2 2 3 2 2" xfId="12125"/>
    <cellStyle name="Normal 127 2 2 3 3" xfId="6757"/>
    <cellStyle name="Normal 127 2 2 3 3 2" xfId="14565"/>
    <cellStyle name="Normal 127 2 2 3 4" xfId="9685"/>
    <cellStyle name="Normal 127 2 2 4" xfId="2365"/>
    <cellStyle name="Normal 127 2 2 4 2" xfId="4805"/>
    <cellStyle name="Normal 127 2 2 4 2 2" xfId="12613"/>
    <cellStyle name="Normal 127 2 2 4 3" xfId="7245"/>
    <cellStyle name="Normal 127 2 2 4 3 2" xfId="15053"/>
    <cellStyle name="Normal 127 2 2 4 4" xfId="10173"/>
    <cellStyle name="Normal 127 2 2 5" xfId="2853"/>
    <cellStyle name="Normal 127 2 2 5 2" xfId="5293"/>
    <cellStyle name="Normal 127 2 2 5 2 2" xfId="13101"/>
    <cellStyle name="Normal 127 2 2 5 3" xfId="7733"/>
    <cellStyle name="Normal 127 2 2 5 3 2" xfId="15541"/>
    <cellStyle name="Normal 127 2 2 5 4" xfId="10661"/>
    <cellStyle name="Normal 127 2 2 6" xfId="3341"/>
    <cellStyle name="Normal 127 2 2 6 2" xfId="11149"/>
    <cellStyle name="Normal 127 2 2 7" xfId="5781"/>
    <cellStyle name="Normal 127 2 2 7 2" xfId="13589"/>
    <cellStyle name="Normal 127 2 2 8" xfId="8221"/>
    <cellStyle name="Normal 127 2 2 8 2" xfId="16029"/>
    <cellStyle name="Normal 127 2 2 9" xfId="8709"/>
    <cellStyle name="Normal 127 2 3" xfId="1145"/>
    <cellStyle name="Normal 127 2 3 2" xfId="3585"/>
    <cellStyle name="Normal 127 2 3 2 2" xfId="11393"/>
    <cellStyle name="Normal 127 2 3 3" xfId="6025"/>
    <cellStyle name="Normal 127 2 3 3 2" xfId="13833"/>
    <cellStyle name="Normal 127 2 3 4" xfId="8953"/>
    <cellStyle name="Normal 127 2 4" xfId="1633"/>
    <cellStyle name="Normal 127 2 4 2" xfId="4073"/>
    <cellStyle name="Normal 127 2 4 2 2" xfId="11881"/>
    <cellStyle name="Normal 127 2 4 3" xfId="6513"/>
    <cellStyle name="Normal 127 2 4 3 2" xfId="14321"/>
    <cellStyle name="Normal 127 2 4 4" xfId="9441"/>
    <cellStyle name="Normal 127 2 5" xfId="2121"/>
    <cellStyle name="Normal 127 2 5 2" xfId="4561"/>
    <cellStyle name="Normal 127 2 5 2 2" xfId="12369"/>
    <cellStyle name="Normal 127 2 5 3" xfId="7001"/>
    <cellStyle name="Normal 127 2 5 3 2" xfId="14809"/>
    <cellStyle name="Normal 127 2 5 4" xfId="9929"/>
    <cellStyle name="Normal 127 2 6" xfId="2609"/>
    <cellStyle name="Normal 127 2 6 2" xfId="5049"/>
    <cellStyle name="Normal 127 2 6 2 2" xfId="12857"/>
    <cellStyle name="Normal 127 2 6 3" xfId="7489"/>
    <cellStyle name="Normal 127 2 6 3 2" xfId="15297"/>
    <cellStyle name="Normal 127 2 6 4" xfId="10417"/>
    <cellStyle name="Normal 127 2 7" xfId="3097"/>
    <cellStyle name="Normal 127 2 7 2" xfId="10905"/>
    <cellStyle name="Normal 127 2 8" xfId="5537"/>
    <cellStyle name="Normal 127 2 8 2" xfId="13345"/>
    <cellStyle name="Normal 127 2 9" xfId="7977"/>
    <cellStyle name="Normal 127 2 9 2" xfId="15785"/>
    <cellStyle name="Normal 127 3" xfId="779"/>
    <cellStyle name="Normal 127 3 2" xfId="1267"/>
    <cellStyle name="Normal 127 3 2 2" xfId="3707"/>
    <cellStyle name="Normal 127 3 2 2 2" xfId="11515"/>
    <cellStyle name="Normal 127 3 2 3" xfId="6147"/>
    <cellStyle name="Normal 127 3 2 3 2" xfId="13955"/>
    <cellStyle name="Normal 127 3 2 4" xfId="9075"/>
    <cellStyle name="Normal 127 3 3" xfId="1755"/>
    <cellStyle name="Normal 127 3 3 2" xfId="4195"/>
    <cellStyle name="Normal 127 3 3 2 2" xfId="12003"/>
    <cellStyle name="Normal 127 3 3 3" xfId="6635"/>
    <cellStyle name="Normal 127 3 3 3 2" xfId="14443"/>
    <cellStyle name="Normal 127 3 3 4" xfId="9563"/>
    <cellStyle name="Normal 127 3 4" xfId="2243"/>
    <cellStyle name="Normal 127 3 4 2" xfId="4683"/>
    <cellStyle name="Normal 127 3 4 2 2" xfId="12491"/>
    <cellStyle name="Normal 127 3 4 3" xfId="7123"/>
    <cellStyle name="Normal 127 3 4 3 2" xfId="14931"/>
    <cellStyle name="Normal 127 3 4 4" xfId="10051"/>
    <cellStyle name="Normal 127 3 5" xfId="2731"/>
    <cellStyle name="Normal 127 3 5 2" xfId="5171"/>
    <cellStyle name="Normal 127 3 5 2 2" xfId="12979"/>
    <cellStyle name="Normal 127 3 5 3" xfId="7611"/>
    <cellStyle name="Normal 127 3 5 3 2" xfId="15419"/>
    <cellStyle name="Normal 127 3 5 4" xfId="10539"/>
    <cellStyle name="Normal 127 3 6" xfId="3219"/>
    <cellStyle name="Normal 127 3 6 2" xfId="11027"/>
    <cellStyle name="Normal 127 3 7" xfId="5659"/>
    <cellStyle name="Normal 127 3 7 2" xfId="13467"/>
    <cellStyle name="Normal 127 3 8" xfId="8099"/>
    <cellStyle name="Normal 127 3 8 2" xfId="15907"/>
    <cellStyle name="Normal 127 3 9" xfId="8587"/>
    <cellStyle name="Normal 127 4" xfId="1023"/>
    <cellStyle name="Normal 127 4 2" xfId="3463"/>
    <cellStyle name="Normal 127 4 2 2" xfId="11271"/>
    <cellStyle name="Normal 127 4 3" xfId="5903"/>
    <cellStyle name="Normal 127 4 3 2" xfId="13711"/>
    <cellStyle name="Normal 127 4 4" xfId="8831"/>
    <cellStyle name="Normal 127 5" xfId="1511"/>
    <cellStyle name="Normal 127 5 2" xfId="3951"/>
    <cellStyle name="Normal 127 5 2 2" xfId="11759"/>
    <cellStyle name="Normal 127 5 3" xfId="6391"/>
    <cellStyle name="Normal 127 5 3 2" xfId="14199"/>
    <cellStyle name="Normal 127 5 4" xfId="9319"/>
    <cellStyle name="Normal 127 6" xfId="1999"/>
    <cellStyle name="Normal 127 6 2" xfId="4439"/>
    <cellStyle name="Normal 127 6 2 2" xfId="12247"/>
    <cellStyle name="Normal 127 6 3" xfId="6879"/>
    <cellStyle name="Normal 127 6 3 2" xfId="14687"/>
    <cellStyle name="Normal 127 6 4" xfId="9807"/>
    <cellStyle name="Normal 127 7" xfId="2487"/>
    <cellStyle name="Normal 127 7 2" xfId="4927"/>
    <cellStyle name="Normal 127 7 2 2" xfId="12735"/>
    <cellStyle name="Normal 127 7 3" xfId="7367"/>
    <cellStyle name="Normal 127 7 3 2" xfId="15175"/>
    <cellStyle name="Normal 127 7 4" xfId="10295"/>
    <cellStyle name="Normal 127 8" xfId="2975"/>
    <cellStyle name="Normal 127 8 2" xfId="10783"/>
    <cellStyle name="Normal 127 9" xfId="5415"/>
    <cellStyle name="Normal 127 9 2" xfId="13223"/>
    <cellStyle name="Normal 128" xfId="515"/>
    <cellStyle name="Normal 128 10" xfId="7836"/>
    <cellStyle name="Normal 128 10 2" xfId="15644"/>
    <cellStyle name="Normal 128 11" xfId="8324"/>
    <cellStyle name="Normal 128 2" xfId="637"/>
    <cellStyle name="Normal 128 2 10" xfId="8446"/>
    <cellStyle name="Normal 128 2 2" xfId="882"/>
    <cellStyle name="Normal 128 2 2 2" xfId="1370"/>
    <cellStyle name="Normal 128 2 2 2 2" xfId="3810"/>
    <cellStyle name="Normal 128 2 2 2 2 2" xfId="11618"/>
    <cellStyle name="Normal 128 2 2 2 3" xfId="6250"/>
    <cellStyle name="Normal 128 2 2 2 3 2" xfId="14058"/>
    <cellStyle name="Normal 128 2 2 2 4" xfId="9178"/>
    <cellStyle name="Normal 128 2 2 3" xfId="1858"/>
    <cellStyle name="Normal 128 2 2 3 2" xfId="4298"/>
    <cellStyle name="Normal 128 2 2 3 2 2" xfId="12106"/>
    <cellStyle name="Normal 128 2 2 3 3" xfId="6738"/>
    <cellStyle name="Normal 128 2 2 3 3 2" xfId="14546"/>
    <cellStyle name="Normal 128 2 2 3 4" xfId="9666"/>
    <cellStyle name="Normal 128 2 2 4" xfId="2346"/>
    <cellStyle name="Normal 128 2 2 4 2" xfId="4786"/>
    <cellStyle name="Normal 128 2 2 4 2 2" xfId="12594"/>
    <cellStyle name="Normal 128 2 2 4 3" xfId="7226"/>
    <cellStyle name="Normal 128 2 2 4 3 2" xfId="15034"/>
    <cellStyle name="Normal 128 2 2 4 4" xfId="10154"/>
    <cellStyle name="Normal 128 2 2 5" xfId="2834"/>
    <cellStyle name="Normal 128 2 2 5 2" xfId="5274"/>
    <cellStyle name="Normal 128 2 2 5 2 2" xfId="13082"/>
    <cellStyle name="Normal 128 2 2 5 3" xfId="7714"/>
    <cellStyle name="Normal 128 2 2 5 3 2" xfId="15522"/>
    <cellStyle name="Normal 128 2 2 5 4" xfId="10642"/>
    <cellStyle name="Normal 128 2 2 6" xfId="3322"/>
    <cellStyle name="Normal 128 2 2 6 2" xfId="11130"/>
    <cellStyle name="Normal 128 2 2 7" xfId="5762"/>
    <cellStyle name="Normal 128 2 2 7 2" xfId="13570"/>
    <cellStyle name="Normal 128 2 2 8" xfId="8202"/>
    <cellStyle name="Normal 128 2 2 8 2" xfId="16010"/>
    <cellStyle name="Normal 128 2 2 9" xfId="8690"/>
    <cellStyle name="Normal 128 2 3" xfId="1126"/>
    <cellStyle name="Normal 128 2 3 2" xfId="3566"/>
    <cellStyle name="Normal 128 2 3 2 2" xfId="11374"/>
    <cellStyle name="Normal 128 2 3 3" xfId="6006"/>
    <cellStyle name="Normal 128 2 3 3 2" xfId="13814"/>
    <cellStyle name="Normal 128 2 3 4" xfId="8934"/>
    <cellStyle name="Normal 128 2 4" xfId="1614"/>
    <cellStyle name="Normal 128 2 4 2" xfId="4054"/>
    <cellStyle name="Normal 128 2 4 2 2" xfId="11862"/>
    <cellStyle name="Normal 128 2 4 3" xfId="6494"/>
    <cellStyle name="Normal 128 2 4 3 2" xfId="14302"/>
    <cellStyle name="Normal 128 2 4 4" xfId="9422"/>
    <cellStyle name="Normal 128 2 5" xfId="2102"/>
    <cellStyle name="Normal 128 2 5 2" xfId="4542"/>
    <cellStyle name="Normal 128 2 5 2 2" xfId="12350"/>
    <cellStyle name="Normal 128 2 5 3" xfId="6982"/>
    <cellStyle name="Normal 128 2 5 3 2" xfId="14790"/>
    <cellStyle name="Normal 128 2 5 4" xfId="9910"/>
    <cellStyle name="Normal 128 2 6" xfId="2590"/>
    <cellStyle name="Normal 128 2 6 2" xfId="5030"/>
    <cellStyle name="Normal 128 2 6 2 2" xfId="12838"/>
    <cellStyle name="Normal 128 2 6 3" xfId="7470"/>
    <cellStyle name="Normal 128 2 6 3 2" xfId="15278"/>
    <cellStyle name="Normal 128 2 6 4" xfId="10398"/>
    <cellStyle name="Normal 128 2 7" xfId="3078"/>
    <cellStyle name="Normal 128 2 7 2" xfId="10886"/>
    <cellStyle name="Normal 128 2 8" xfId="5518"/>
    <cellStyle name="Normal 128 2 8 2" xfId="13326"/>
    <cellStyle name="Normal 128 2 9" xfId="7958"/>
    <cellStyle name="Normal 128 2 9 2" xfId="15766"/>
    <cellStyle name="Normal 128 3" xfId="760"/>
    <cellStyle name="Normal 128 3 2" xfId="1248"/>
    <cellStyle name="Normal 128 3 2 2" xfId="3688"/>
    <cellStyle name="Normal 128 3 2 2 2" xfId="11496"/>
    <cellStyle name="Normal 128 3 2 3" xfId="6128"/>
    <cellStyle name="Normal 128 3 2 3 2" xfId="13936"/>
    <cellStyle name="Normal 128 3 2 4" xfId="9056"/>
    <cellStyle name="Normal 128 3 3" xfId="1736"/>
    <cellStyle name="Normal 128 3 3 2" xfId="4176"/>
    <cellStyle name="Normal 128 3 3 2 2" xfId="11984"/>
    <cellStyle name="Normal 128 3 3 3" xfId="6616"/>
    <cellStyle name="Normal 128 3 3 3 2" xfId="14424"/>
    <cellStyle name="Normal 128 3 3 4" xfId="9544"/>
    <cellStyle name="Normal 128 3 4" xfId="2224"/>
    <cellStyle name="Normal 128 3 4 2" xfId="4664"/>
    <cellStyle name="Normal 128 3 4 2 2" xfId="12472"/>
    <cellStyle name="Normal 128 3 4 3" xfId="7104"/>
    <cellStyle name="Normal 128 3 4 3 2" xfId="14912"/>
    <cellStyle name="Normal 128 3 4 4" xfId="10032"/>
    <cellStyle name="Normal 128 3 5" xfId="2712"/>
    <cellStyle name="Normal 128 3 5 2" xfId="5152"/>
    <cellStyle name="Normal 128 3 5 2 2" xfId="12960"/>
    <cellStyle name="Normal 128 3 5 3" xfId="7592"/>
    <cellStyle name="Normal 128 3 5 3 2" xfId="15400"/>
    <cellStyle name="Normal 128 3 5 4" xfId="10520"/>
    <cellStyle name="Normal 128 3 6" xfId="3200"/>
    <cellStyle name="Normal 128 3 6 2" xfId="11008"/>
    <cellStyle name="Normal 128 3 7" xfId="5640"/>
    <cellStyle name="Normal 128 3 7 2" xfId="13448"/>
    <cellStyle name="Normal 128 3 8" xfId="8080"/>
    <cellStyle name="Normal 128 3 8 2" xfId="15888"/>
    <cellStyle name="Normal 128 3 9" xfId="8568"/>
    <cellStyle name="Normal 128 4" xfId="1004"/>
    <cellStyle name="Normal 128 4 2" xfId="3444"/>
    <cellStyle name="Normal 128 4 2 2" xfId="11252"/>
    <cellStyle name="Normal 128 4 3" xfId="5884"/>
    <cellStyle name="Normal 128 4 3 2" xfId="13692"/>
    <cellStyle name="Normal 128 4 4" xfId="8812"/>
    <cellStyle name="Normal 128 5" xfId="1492"/>
    <cellStyle name="Normal 128 5 2" xfId="3932"/>
    <cellStyle name="Normal 128 5 2 2" xfId="11740"/>
    <cellStyle name="Normal 128 5 3" xfId="6372"/>
    <cellStyle name="Normal 128 5 3 2" xfId="14180"/>
    <cellStyle name="Normal 128 5 4" xfId="9300"/>
    <cellStyle name="Normal 128 6" xfId="1980"/>
    <cellStyle name="Normal 128 6 2" xfId="4420"/>
    <cellStyle name="Normal 128 6 2 2" xfId="12228"/>
    <cellStyle name="Normal 128 6 3" xfId="6860"/>
    <cellStyle name="Normal 128 6 3 2" xfId="14668"/>
    <cellStyle name="Normal 128 6 4" xfId="9788"/>
    <cellStyle name="Normal 128 7" xfId="2468"/>
    <cellStyle name="Normal 128 7 2" xfId="4908"/>
    <cellStyle name="Normal 128 7 2 2" xfId="12716"/>
    <cellStyle name="Normal 128 7 3" xfId="7348"/>
    <cellStyle name="Normal 128 7 3 2" xfId="15156"/>
    <cellStyle name="Normal 128 7 4" xfId="10276"/>
    <cellStyle name="Normal 128 8" xfId="2956"/>
    <cellStyle name="Normal 128 8 2" xfId="10764"/>
    <cellStyle name="Normal 128 9" xfId="5396"/>
    <cellStyle name="Normal 128 9 2" xfId="13204"/>
    <cellStyle name="Normal 129" xfId="513"/>
    <cellStyle name="Normal 129 10" xfId="7834"/>
    <cellStyle name="Normal 129 10 2" xfId="15642"/>
    <cellStyle name="Normal 129 11" xfId="8322"/>
    <cellStyle name="Normal 129 2" xfId="635"/>
    <cellStyle name="Normal 129 2 10" xfId="8444"/>
    <cellStyle name="Normal 129 2 2" xfId="880"/>
    <cellStyle name="Normal 129 2 2 2" xfId="1368"/>
    <cellStyle name="Normal 129 2 2 2 2" xfId="3808"/>
    <cellStyle name="Normal 129 2 2 2 2 2" xfId="11616"/>
    <cellStyle name="Normal 129 2 2 2 3" xfId="6248"/>
    <cellStyle name="Normal 129 2 2 2 3 2" xfId="14056"/>
    <cellStyle name="Normal 129 2 2 2 4" xfId="9176"/>
    <cellStyle name="Normal 129 2 2 3" xfId="1856"/>
    <cellStyle name="Normal 129 2 2 3 2" xfId="4296"/>
    <cellStyle name="Normal 129 2 2 3 2 2" xfId="12104"/>
    <cellStyle name="Normal 129 2 2 3 3" xfId="6736"/>
    <cellStyle name="Normal 129 2 2 3 3 2" xfId="14544"/>
    <cellStyle name="Normal 129 2 2 3 4" xfId="9664"/>
    <cellStyle name="Normal 129 2 2 4" xfId="2344"/>
    <cellStyle name="Normal 129 2 2 4 2" xfId="4784"/>
    <cellStyle name="Normal 129 2 2 4 2 2" xfId="12592"/>
    <cellStyle name="Normal 129 2 2 4 3" xfId="7224"/>
    <cellStyle name="Normal 129 2 2 4 3 2" xfId="15032"/>
    <cellStyle name="Normal 129 2 2 4 4" xfId="10152"/>
    <cellStyle name="Normal 129 2 2 5" xfId="2832"/>
    <cellStyle name="Normal 129 2 2 5 2" xfId="5272"/>
    <cellStyle name="Normal 129 2 2 5 2 2" xfId="13080"/>
    <cellStyle name="Normal 129 2 2 5 3" xfId="7712"/>
    <cellStyle name="Normal 129 2 2 5 3 2" xfId="15520"/>
    <cellStyle name="Normal 129 2 2 5 4" xfId="10640"/>
    <cellStyle name="Normal 129 2 2 6" xfId="3320"/>
    <cellStyle name="Normal 129 2 2 6 2" xfId="11128"/>
    <cellStyle name="Normal 129 2 2 7" xfId="5760"/>
    <cellStyle name="Normal 129 2 2 7 2" xfId="13568"/>
    <cellStyle name="Normal 129 2 2 8" xfId="8200"/>
    <cellStyle name="Normal 129 2 2 8 2" xfId="16008"/>
    <cellStyle name="Normal 129 2 2 9" xfId="8688"/>
    <cellStyle name="Normal 129 2 3" xfId="1124"/>
    <cellStyle name="Normal 129 2 3 2" xfId="3564"/>
    <cellStyle name="Normal 129 2 3 2 2" xfId="11372"/>
    <cellStyle name="Normal 129 2 3 3" xfId="6004"/>
    <cellStyle name="Normal 129 2 3 3 2" xfId="13812"/>
    <cellStyle name="Normal 129 2 3 4" xfId="8932"/>
    <cellStyle name="Normal 129 2 4" xfId="1612"/>
    <cellStyle name="Normal 129 2 4 2" xfId="4052"/>
    <cellStyle name="Normal 129 2 4 2 2" xfId="11860"/>
    <cellStyle name="Normal 129 2 4 3" xfId="6492"/>
    <cellStyle name="Normal 129 2 4 3 2" xfId="14300"/>
    <cellStyle name="Normal 129 2 4 4" xfId="9420"/>
    <cellStyle name="Normal 129 2 5" xfId="2100"/>
    <cellStyle name="Normal 129 2 5 2" xfId="4540"/>
    <cellStyle name="Normal 129 2 5 2 2" xfId="12348"/>
    <cellStyle name="Normal 129 2 5 3" xfId="6980"/>
    <cellStyle name="Normal 129 2 5 3 2" xfId="14788"/>
    <cellStyle name="Normal 129 2 5 4" xfId="9908"/>
    <cellStyle name="Normal 129 2 6" xfId="2588"/>
    <cellStyle name="Normal 129 2 6 2" xfId="5028"/>
    <cellStyle name="Normal 129 2 6 2 2" xfId="12836"/>
    <cellStyle name="Normal 129 2 6 3" xfId="7468"/>
    <cellStyle name="Normal 129 2 6 3 2" xfId="15276"/>
    <cellStyle name="Normal 129 2 6 4" xfId="10396"/>
    <cellStyle name="Normal 129 2 7" xfId="3076"/>
    <cellStyle name="Normal 129 2 7 2" xfId="10884"/>
    <cellStyle name="Normal 129 2 8" xfId="5516"/>
    <cellStyle name="Normal 129 2 8 2" xfId="13324"/>
    <cellStyle name="Normal 129 2 9" xfId="7956"/>
    <cellStyle name="Normal 129 2 9 2" xfId="15764"/>
    <cellStyle name="Normal 129 3" xfId="758"/>
    <cellStyle name="Normal 129 3 2" xfId="1246"/>
    <cellStyle name="Normal 129 3 2 2" xfId="3686"/>
    <cellStyle name="Normal 129 3 2 2 2" xfId="11494"/>
    <cellStyle name="Normal 129 3 2 3" xfId="6126"/>
    <cellStyle name="Normal 129 3 2 3 2" xfId="13934"/>
    <cellStyle name="Normal 129 3 2 4" xfId="9054"/>
    <cellStyle name="Normal 129 3 3" xfId="1734"/>
    <cellStyle name="Normal 129 3 3 2" xfId="4174"/>
    <cellStyle name="Normal 129 3 3 2 2" xfId="11982"/>
    <cellStyle name="Normal 129 3 3 3" xfId="6614"/>
    <cellStyle name="Normal 129 3 3 3 2" xfId="14422"/>
    <cellStyle name="Normal 129 3 3 4" xfId="9542"/>
    <cellStyle name="Normal 129 3 4" xfId="2222"/>
    <cellStyle name="Normal 129 3 4 2" xfId="4662"/>
    <cellStyle name="Normal 129 3 4 2 2" xfId="12470"/>
    <cellStyle name="Normal 129 3 4 3" xfId="7102"/>
    <cellStyle name="Normal 129 3 4 3 2" xfId="14910"/>
    <cellStyle name="Normal 129 3 4 4" xfId="10030"/>
    <cellStyle name="Normal 129 3 5" xfId="2710"/>
    <cellStyle name="Normal 129 3 5 2" xfId="5150"/>
    <cellStyle name="Normal 129 3 5 2 2" xfId="12958"/>
    <cellStyle name="Normal 129 3 5 3" xfId="7590"/>
    <cellStyle name="Normal 129 3 5 3 2" xfId="15398"/>
    <cellStyle name="Normal 129 3 5 4" xfId="10518"/>
    <cellStyle name="Normal 129 3 6" xfId="3198"/>
    <cellStyle name="Normal 129 3 6 2" xfId="11006"/>
    <cellStyle name="Normal 129 3 7" xfId="5638"/>
    <cellStyle name="Normal 129 3 7 2" xfId="13446"/>
    <cellStyle name="Normal 129 3 8" xfId="8078"/>
    <cellStyle name="Normal 129 3 8 2" xfId="15886"/>
    <cellStyle name="Normal 129 3 9" xfId="8566"/>
    <cellStyle name="Normal 129 4" xfId="1002"/>
    <cellStyle name="Normal 129 4 2" xfId="3442"/>
    <cellStyle name="Normal 129 4 2 2" xfId="11250"/>
    <cellStyle name="Normal 129 4 3" xfId="5882"/>
    <cellStyle name="Normal 129 4 3 2" xfId="13690"/>
    <cellStyle name="Normal 129 4 4" xfId="8810"/>
    <cellStyle name="Normal 129 5" xfId="1490"/>
    <cellStyle name="Normal 129 5 2" xfId="3930"/>
    <cellStyle name="Normal 129 5 2 2" xfId="11738"/>
    <cellStyle name="Normal 129 5 3" xfId="6370"/>
    <cellStyle name="Normal 129 5 3 2" xfId="14178"/>
    <cellStyle name="Normal 129 5 4" xfId="9298"/>
    <cellStyle name="Normal 129 6" xfId="1978"/>
    <cellStyle name="Normal 129 6 2" xfId="4418"/>
    <cellStyle name="Normal 129 6 2 2" xfId="12226"/>
    <cellStyle name="Normal 129 6 3" xfId="6858"/>
    <cellStyle name="Normal 129 6 3 2" xfId="14666"/>
    <cellStyle name="Normal 129 6 4" xfId="9786"/>
    <cellStyle name="Normal 129 7" xfId="2466"/>
    <cellStyle name="Normal 129 7 2" xfId="4906"/>
    <cellStyle name="Normal 129 7 2 2" xfId="12714"/>
    <cellStyle name="Normal 129 7 3" xfId="7346"/>
    <cellStyle name="Normal 129 7 3 2" xfId="15154"/>
    <cellStyle name="Normal 129 7 4" xfId="10274"/>
    <cellStyle name="Normal 129 8" xfId="2954"/>
    <cellStyle name="Normal 129 8 2" xfId="10762"/>
    <cellStyle name="Normal 129 9" xfId="5394"/>
    <cellStyle name="Normal 129 9 2" xfId="13202"/>
    <cellStyle name="Normal 13" xfId="224"/>
    <cellStyle name="Normal 130" xfId="528"/>
    <cellStyle name="Normal 130 10" xfId="7849"/>
    <cellStyle name="Normal 130 10 2" xfId="15657"/>
    <cellStyle name="Normal 130 11" xfId="8337"/>
    <cellStyle name="Normal 130 2" xfId="650"/>
    <cellStyle name="Normal 130 2 10" xfId="8459"/>
    <cellStyle name="Normal 130 2 2" xfId="895"/>
    <cellStyle name="Normal 130 2 2 2" xfId="1383"/>
    <cellStyle name="Normal 130 2 2 2 2" xfId="3823"/>
    <cellStyle name="Normal 130 2 2 2 2 2" xfId="11631"/>
    <cellStyle name="Normal 130 2 2 2 3" xfId="6263"/>
    <cellStyle name="Normal 130 2 2 2 3 2" xfId="14071"/>
    <cellStyle name="Normal 130 2 2 2 4" xfId="9191"/>
    <cellStyle name="Normal 130 2 2 3" xfId="1871"/>
    <cellStyle name="Normal 130 2 2 3 2" xfId="4311"/>
    <cellStyle name="Normal 130 2 2 3 2 2" xfId="12119"/>
    <cellStyle name="Normal 130 2 2 3 3" xfId="6751"/>
    <cellStyle name="Normal 130 2 2 3 3 2" xfId="14559"/>
    <cellStyle name="Normal 130 2 2 3 4" xfId="9679"/>
    <cellStyle name="Normal 130 2 2 4" xfId="2359"/>
    <cellStyle name="Normal 130 2 2 4 2" xfId="4799"/>
    <cellStyle name="Normal 130 2 2 4 2 2" xfId="12607"/>
    <cellStyle name="Normal 130 2 2 4 3" xfId="7239"/>
    <cellStyle name="Normal 130 2 2 4 3 2" xfId="15047"/>
    <cellStyle name="Normal 130 2 2 4 4" xfId="10167"/>
    <cellStyle name="Normal 130 2 2 5" xfId="2847"/>
    <cellStyle name="Normal 130 2 2 5 2" xfId="5287"/>
    <cellStyle name="Normal 130 2 2 5 2 2" xfId="13095"/>
    <cellStyle name="Normal 130 2 2 5 3" xfId="7727"/>
    <cellStyle name="Normal 130 2 2 5 3 2" xfId="15535"/>
    <cellStyle name="Normal 130 2 2 5 4" xfId="10655"/>
    <cellStyle name="Normal 130 2 2 6" xfId="3335"/>
    <cellStyle name="Normal 130 2 2 6 2" xfId="11143"/>
    <cellStyle name="Normal 130 2 2 7" xfId="5775"/>
    <cellStyle name="Normal 130 2 2 7 2" xfId="13583"/>
    <cellStyle name="Normal 130 2 2 8" xfId="8215"/>
    <cellStyle name="Normal 130 2 2 8 2" xfId="16023"/>
    <cellStyle name="Normal 130 2 2 9" xfId="8703"/>
    <cellStyle name="Normal 130 2 3" xfId="1139"/>
    <cellStyle name="Normal 130 2 3 2" xfId="3579"/>
    <cellStyle name="Normal 130 2 3 2 2" xfId="11387"/>
    <cellStyle name="Normal 130 2 3 3" xfId="6019"/>
    <cellStyle name="Normal 130 2 3 3 2" xfId="13827"/>
    <cellStyle name="Normal 130 2 3 4" xfId="8947"/>
    <cellStyle name="Normal 130 2 4" xfId="1627"/>
    <cellStyle name="Normal 130 2 4 2" xfId="4067"/>
    <cellStyle name="Normal 130 2 4 2 2" xfId="11875"/>
    <cellStyle name="Normal 130 2 4 3" xfId="6507"/>
    <cellStyle name="Normal 130 2 4 3 2" xfId="14315"/>
    <cellStyle name="Normal 130 2 4 4" xfId="9435"/>
    <cellStyle name="Normal 130 2 5" xfId="2115"/>
    <cellStyle name="Normal 130 2 5 2" xfId="4555"/>
    <cellStyle name="Normal 130 2 5 2 2" xfId="12363"/>
    <cellStyle name="Normal 130 2 5 3" xfId="6995"/>
    <cellStyle name="Normal 130 2 5 3 2" xfId="14803"/>
    <cellStyle name="Normal 130 2 5 4" xfId="9923"/>
    <cellStyle name="Normal 130 2 6" xfId="2603"/>
    <cellStyle name="Normal 130 2 6 2" xfId="5043"/>
    <cellStyle name="Normal 130 2 6 2 2" xfId="12851"/>
    <cellStyle name="Normal 130 2 6 3" xfId="7483"/>
    <cellStyle name="Normal 130 2 6 3 2" xfId="15291"/>
    <cellStyle name="Normal 130 2 6 4" xfId="10411"/>
    <cellStyle name="Normal 130 2 7" xfId="3091"/>
    <cellStyle name="Normal 130 2 7 2" xfId="10899"/>
    <cellStyle name="Normal 130 2 8" xfId="5531"/>
    <cellStyle name="Normal 130 2 8 2" xfId="13339"/>
    <cellStyle name="Normal 130 2 9" xfId="7971"/>
    <cellStyle name="Normal 130 2 9 2" xfId="15779"/>
    <cellStyle name="Normal 130 3" xfId="773"/>
    <cellStyle name="Normal 130 3 2" xfId="1261"/>
    <cellStyle name="Normal 130 3 2 2" xfId="3701"/>
    <cellStyle name="Normal 130 3 2 2 2" xfId="11509"/>
    <cellStyle name="Normal 130 3 2 3" xfId="6141"/>
    <cellStyle name="Normal 130 3 2 3 2" xfId="13949"/>
    <cellStyle name="Normal 130 3 2 4" xfId="9069"/>
    <cellStyle name="Normal 130 3 3" xfId="1749"/>
    <cellStyle name="Normal 130 3 3 2" xfId="4189"/>
    <cellStyle name="Normal 130 3 3 2 2" xfId="11997"/>
    <cellStyle name="Normal 130 3 3 3" xfId="6629"/>
    <cellStyle name="Normal 130 3 3 3 2" xfId="14437"/>
    <cellStyle name="Normal 130 3 3 4" xfId="9557"/>
    <cellStyle name="Normal 130 3 4" xfId="2237"/>
    <cellStyle name="Normal 130 3 4 2" xfId="4677"/>
    <cellStyle name="Normal 130 3 4 2 2" xfId="12485"/>
    <cellStyle name="Normal 130 3 4 3" xfId="7117"/>
    <cellStyle name="Normal 130 3 4 3 2" xfId="14925"/>
    <cellStyle name="Normal 130 3 4 4" xfId="10045"/>
    <cellStyle name="Normal 130 3 5" xfId="2725"/>
    <cellStyle name="Normal 130 3 5 2" xfId="5165"/>
    <cellStyle name="Normal 130 3 5 2 2" xfId="12973"/>
    <cellStyle name="Normal 130 3 5 3" xfId="7605"/>
    <cellStyle name="Normal 130 3 5 3 2" xfId="15413"/>
    <cellStyle name="Normal 130 3 5 4" xfId="10533"/>
    <cellStyle name="Normal 130 3 6" xfId="3213"/>
    <cellStyle name="Normal 130 3 6 2" xfId="11021"/>
    <cellStyle name="Normal 130 3 7" xfId="5653"/>
    <cellStyle name="Normal 130 3 7 2" xfId="13461"/>
    <cellStyle name="Normal 130 3 8" xfId="8093"/>
    <cellStyle name="Normal 130 3 8 2" xfId="15901"/>
    <cellStyle name="Normal 130 3 9" xfId="8581"/>
    <cellStyle name="Normal 130 4" xfId="1017"/>
    <cellStyle name="Normal 130 4 2" xfId="3457"/>
    <cellStyle name="Normal 130 4 2 2" xfId="11265"/>
    <cellStyle name="Normal 130 4 3" xfId="5897"/>
    <cellStyle name="Normal 130 4 3 2" xfId="13705"/>
    <cellStyle name="Normal 130 4 4" xfId="8825"/>
    <cellStyle name="Normal 130 5" xfId="1505"/>
    <cellStyle name="Normal 130 5 2" xfId="3945"/>
    <cellStyle name="Normal 130 5 2 2" xfId="11753"/>
    <cellStyle name="Normal 130 5 3" xfId="6385"/>
    <cellStyle name="Normal 130 5 3 2" xfId="14193"/>
    <cellStyle name="Normal 130 5 4" xfId="9313"/>
    <cellStyle name="Normal 130 6" xfId="1993"/>
    <cellStyle name="Normal 130 6 2" xfId="4433"/>
    <cellStyle name="Normal 130 6 2 2" xfId="12241"/>
    <cellStyle name="Normal 130 6 3" xfId="6873"/>
    <cellStyle name="Normal 130 6 3 2" xfId="14681"/>
    <cellStyle name="Normal 130 6 4" xfId="9801"/>
    <cellStyle name="Normal 130 7" xfId="2481"/>
    <cellStyle name="Normal 130 7 2" xfId="4921"/>
    <cellStyle name="Normal 130 7 2 2" xfId="12729"/>
    <cellStyle name="Normal 130 7 3" xfId="7361"/>
    <cellStyle name="Normal 130 7 3 2" xfId="15169"/>
    <cellStyle name="Normal 130 7 4" xfId="10289"/>
    <cellStyle name="Normal 130 8" xfId="2969"/>
    <cellStyle name="Normal 130 8 2" xfId="10777"/>
    <cellStyle name="Normal 130 9" xfId="5409"/>
    <cellStyle name="Normal 130 9 2" xfId="13217"/>
    <cellStyle name="Normal 131" xfId="530"/>
    <cellStyle name="Normal 131 10" xfId="7851"/>
    <cellStyle name="Normal 131 10 2" xfId="15659"/>
    <cellStyle name="Normal 131 11" xfId="8339"/>
    <cellStyle name="Normal 131 2" xfId="652"/>
    <cellStyle name="Normal 131 2 10" xfId="8461"/>
    <cellStyle name="Normal 131 2 2" xfId="897"/>
    <cellStyle name="Normal 131 2 2 2" xfId="1385"/>
    <cellStyle name="Normal 131 2 2 2 2" xfId="3825"/>
    <cellStyle name="Normal 131 2 2 2 2 2" xfId="11633"/>
    <cellStyle name="Normal 131 2 2 2 3" xfId="6265"/>
    <cellStyle name="Normal 131 2 2 2 3 2" xfId="14073"/>
    <cellStyle name="Normal 131 2 2 2 4" xfId="9193"/>
    <cellStyle name="Normal 131 2 2 3" xfId="1873"/>
    <cellStyle name="Normal 131 2 2 3 2" xfId="4313"/>
    <cellStyle name="Normal 131 2 2 3 2 2" xfId="12121"/>
    <cellStyle name="Normal 131 2 2 3 3" xfId="6753"/>
    <cellStyle name="Normal 131 2 2 3 3 2" xfId="14561"/>
    <cellStyle name="Normal 131 2 2 3 4" xfId="9681"/>
    <cellStyle name="Normal 131 2 2 4" xfId="2361"/>
    <cellStyle name="Normal 131 2 2 4 2" xfId="4801"/>
    <cellStyle name="Normal 131 2 2 4 2 2" xfId="12609"/>
    <cellStyle name="Normal 131 2 2 4 3" xfId="7241"/>
    <cellStyle name="Normal 131 2 2 4 3 2" xfId="15049"/>
    <cellStyle name="Normal 131 2 2 4 4" xfId="10169"/>
    <cellStyle name="Normal 131 2 2 5" xfId="2849"/>
    <cellStyle name="Normal 131 2 2 5 2" xfId="5289"/>
    <cellStyle name="Normal 131 2 2 5 2 2" xfId="13097"/>
    <cellStyle name="Normal 131 2 2 5 3" xfId="7729"/>
    <cellStyle name="Normal 131 2 2 5 3 2" xfId="15537"/>
    <cellStyle name="Normal 131 2 2 5 4" xfId="10657"/>
    <cellStyle name="Normal 131 2 2 6" xfId="3337"/>
    <cellStyle name="Normal 131 2 2 6 2" xfId="11145"/>
    <cellStyle name="Normal 131 2 2 7" xfId="5777"/>
    <cellStyle name="Normal 131 2 2 7 2" xfId="13585"/>
    <cellStyle name="Normal 131 2 2 8" xfId="8217"/>
    <cellStyle name="Normal 131 2 2 8 2" xfId="16025"/>
    <cellStyle name="Normal 131 2 2 9" xfId="8705"/>
    <cellStyle name="Normal 131 2 3" xfId="1141"/>
    <cellStyle name="Normal 131 2 3 2" xfId="3581"/>
    <cellStyle name="Normal 131 2 3 2 2" xfId="11389"/>
    <cellStyle name="Normal 131 2 3 3" xfId="6021"/>
    <cellStyle name="Normal 131 2 3 3 2" xfId="13829"/>
    <cellStyle name="Normal 131 2 3 4" xfId="8949"/>
    <cellStyle name="Normal 131 2 4" xfId="1629"/>
    <cellStyle name="Normal 131 2 4 2" xfId="4069"/>
    <cellStyle name="Normal 131 2 4 2 2" xfId="11877"/>
    <cellStyle name="Normal 131 2 4 3" xfId="6509"/>
    <cellStyle name="Normal 131 2 4 3 2" xfId="14317"/>
    <cellStyle name="Normal 131 2 4 4" xfId="9437"/>
    <cellStyle name="Normal 131 2 5" xfId="2117"/>
    <cellStyle name="Normal 131 2 5 2" xfId="4557"/>
    <cellStyle name="Normal 131 2 5 2 2" xfId="12365"/>
    <cellStyle name="Normal 131 2 5 3" xfId="6997"/>
    <cellStyle name="Normal 131 2 5 3 2" xfId="14805"/>
    <cellStyle name="Normal 131 2 5 4" xfId="9925"/>
    <cellStyle name="Normal 131 2 6" xfId="2605"/>
    <cellStyle name="Normal 131 2 6 2" xfId="5045"/>
    <cellStyle name="Normal 131 2 6 2 2" xfId="12853"/>
    <cellStyle name="Normal 131 2 6 3" xfId="7485"/>
    <cellStyle name="Normal 131 2 6 3 2" xfId="15293"/>
    <cellStyle name="Normal 131 2 6 4" xfId="10413"/>
    <cellStyle name="Normal 131 2 7" xfId="3093"/>
    <cellStyle name="Normal 131 2 7 2" xfId="10901"/>
    <cellStyle name="Normal 131 2 8" xfId="5533"/>
    <cellStyle name="Normal 131 2 8 2" xfId="13341"/>
    <cellStyle name="Normal 131 2 9" xfId="7973"/>
    <cellStyle name="Normal 131 2 9 2" xfId="15781"/>
    <cellStyle name="Normal 131 3" xfId="775"/>
    <cellStyle name="Normal 131 3 2" xfId="1263"/>
    <cellStyle name="Normal 131 3 2 2" xfId="3703"/>
    <cellStyle name="Normal 131 3 2 2 2" xfId="11511"/>
    <cellStyle name="Normal 131 3 2 3" xfId="6143"/>
    <cellStyle name="Normal 131 3 2 3 2" xfId="13951"/>
    <cellStyle name="Normal 131 3 2 4" xfId="9071"/>
    <cellStyle name="Normal 131 3 3" xfId="1751"/>
    <cellStyle name="Normal 131 3 3 2" xfId="4191"/>
    <cellStyle name="Normal 131 3 3 2 2" xfId="11999"/>
    <cellStyle name="Normal 131 3 3 3" xfId="6631"/>
    <cellStyle name="Normal 131 3 3 3 2" xfId="14439"/>
    <cellStyle name="Normal 131 3 3 4" xfId="9559"/>
    <cellStyle name="Normal 131 3 4" xfId="2239"/>
    <cellStyle name="Normal 131 3 4 2" xfId="4679"/>
    <cellStyle name="Normal 131 3 4 2 2" xfId="12487"/>
    <cellStyle name="Normal 131 3 4 3" xfId="7119"/>
    <cellStyle name="Normal 131 3 4 3 2" xfId="14927"/>
    <cellStyle name="Normal 131 3 4 4" xfId="10047"/>
    <cellStyle name="Normal 131 3 5" xfId="2727"/>
    <cellStyle name="Normal 131 3 5 2" xfId="5167"/>
    <cellStyle name="Normal 131 3 5 2 2" xfId="12975"/>
    <cellStyle name="Normal 131 3 5 3" xfId="7607"/>
    <cellStyle name="Normal 131 3 5 3 2" xfId="15415"/>
    <cellStyle name="Normal 131 3 5 4" xfId="10535"/>
    <cellStyle name="Normal 131 3 6" xfId="3215"/>
    <cellStyle name="Normal 131 3 6 2" xfId="11023"/>
    <cellStyle name="Normal 131 3 7" xfId="5655"/>
    <cellStyle name="Normal 131 3 7 2" xfId="13463"/>
    <cellStyle name="Normal 131 3 8" xfId="8095"/>
    <cellStyle name="Normal 131 3 8 2" xfId="15903"/>
    <cellStyle name="Normal 131 3 9" xfId="8583"/>
    <cellStyle name="Normal 131 4" xfId="1019"/>
    <cellStyle name="Normal 131 4 2" xfId="3459"/>
    <cellStyle name="Normal 131 4 2 2" xfId="11267"/>
    <cellStyle name="Normal 131 4 3" xfId="5899"/>
    <cellStyle name="Normal 131 4 3 2" xfId="13707"/>
    <cellStyle name="Normal 131 4 4" xfId="8827"/>
    <cellStyle name="Normal 131 5" xfId="1507"/>
    <cellStyle name="Normal 131 5 2" xfId="3947"/>
    <cellStyle name="Normal 131 5 2 2" xfId="11755"/>
    <cellStyle name="Normal 131 5 3" xfId="6387"/>
    <cellStyle name="Normal 131 5 3 2" xfId="14195"/>
    <cellStyle name="Normal 131 5 4" xfId="9315"/>
    <cellStyle name="Normal 131 6" xfId="1995"/>
    <cellStyle name="Normal 131 6 2" xfId="4435"/>
    <cellStyle name="Normal 131 6 2 2" xfId="12243"/>
    <cellStyle name="Normal 131 6 3" xfId="6875"/>
    <cellStyle name="Normal 131 6 3 2" xfId="14683"/>
    <cellStyle name="Normal 131 6 4" xfId="9803"/>
    <cellStyle name="Normal 131 7" xfId="2483"/>
    <cellStyle name="Normal 131 7 2" xfId="4923"/>
    <cellStyle name="Normal 131 7 2 2" xfId="12731"/>
    <cellStyle name="Normal 131 7 3" xfId="7363"/>
    <cellStyle name="Normal 131 7 3 2" xfId="15171"/>
    <cellStyle name="Normal 131 7 4" xfId="10291"/>
    <cellStyle name="Normal 131 8" xfId="2971"/>
    <cellStyle name="Normal 131 8 2" xfId="10779"/>
    <cellStyle name="Normal 131 9" xfId="5411"/>
    <cellStyle name="Normal 131 9 2" xfId="13219"/>
    <cellStyle name="Normal 132" xfId="531"/>
    <cellStyle name="Normal 132 10" xfId="7852"/>
    <cellStyle name="Normal 132 10 2" xfId="15660"/>
    <cellStyle name="Normal 132 11" xfId="8340"/>
    <cellStyle name="Normal 132 2" xfId="653"/>
    <cellStyle name="Normal 132 2 10" xfId="8462"/>
    <cellStyle name="Normal 132 2 2" xfId="898"/>
    <cellStyle name="Normal 132 2 2 2" xfId="1386"/>
    <cellStyle name="Normal 132 2 2 2 2" xfId="3826"/>
    <cellStyle name="Normal 132 2 2 2 2 2" xfId="11634"/>
    <cellStyle name="Normal 132 2 2 2 3" xfId="6266"/>
    <cellStyle name="Normal 132 2 2 2 3 2" xfId="14074"/>
    <cellStyle name="Normal 132 2 2 2 4" xfId="9194"/>
    <cellStyle name="Normal 132 2 2 3" xfId="1874"/>
    <cellStyle name="Normal 132 2 2 3 2" xfId="4314"/>
    <cellStyle name="Normal 132 2 2 3 2 2" xfId="12122"/>
    <cellStyle name="Normal 132 2 2 3 3" xfId="6754"/>
    <cellStyle name="Normal 132 2 2 3 3 2" xfId="14562"/>
    <cellStyle name="Normal 132 2 2 3 4" xfId="9682"/>
    <cellStyle name="Normal 132 2 2 4" xfId="2362"/>
    <cellStyle name="Normal 132 2 2 4 2" xfId="4802"/>
    <cellStyle name="Normal 132 2 2 4 2 2" xfId="12610"/>
    <cellStyle name="Normal 132 2 2 4 3" xfId="7242"/>
    <cellStyle name="Normal 132 2 2 4 3 2" xfId="15050"/>
    <cellStyle name="Normal 132 2 2 4 4" xfId="10170"/>
    <cellStyle name="Normal 132 2 2 5" xfId="2850"/>
    <cellStyle name="Normal 132 2 2 5 2" xfId="5290"/>
    <cellStyle name="Normal 132 2 2 5 2 2" xfId="13098"/>
    <cellStyle name="Normal 132 2 2 5 3" xfId="7730"/>
    <cellStyle name="Normal 132 2 2 5 3 2" xfId="15538"/>
    <cellStyle name="Normal 132 2 2 5 4" xfId="10658"/>
    <cellStyle name="Normal 132 2 2 6" xfId="3338"/>
    <cellStyle name="Normal 132 2 2 6 2" xfId="11146"/>
    <cellStyle name="Normal 132 2 2 7" xfId="5778"/>
    <cellStyle name="Normal 132 2 2 7 2" xfId="13586"/>
    <cellStyle name="Normal 132 2 2 8" xfId="8218"/>
    <cellStyle name="Normal 132 2 2 8 2" xfId="16026"/>
    <cellStyle name="Normal 132 2 2 9" xfId="8706"/>
    <cellStyle name="Normal 132 2 3" xfId="1142"/>
    <cellStyle name="Normal 132 2 3 2" xfId="3582"/>
    <cellStyle name="Normal 132 2 3 2 2" xfId="11390"/>
    <cellStyle name="Normal 132 2 3 3" xfId="6022"/>
    <cellStyle name="Normal 132 2 3 3 2" xfId="13830"/>
    <cellStyle name="Normal 132 2 3 4" xfId="8950"/>
    <cellStyle name="Normal 132 2 4" xfId="1630"/>
    <cellStyle name="Normal 132 2 4 2" xfId="4070"/>
    <cellStyle name="Normal 132 2 4 2 2" xfId="11878"/>
    <cellStyle name="Normal 132 2 4 3" xfId="6510"/>
    <cellStyle name="Normal 132 2 4 3 2" xfId="14318"/>
    <cellStyle name="Normal 132 2 4 4" xfId="9438"/>
    <cellStyle name="Normal 132 2 5" xfId="2118"/>
    <cellStyle name="Normal 132 2 5 2" xfId="4558"/>
    <cellStyle name="Normal 132 2 5 2 2" xfId="12366"/>
    <cellStyle name="Normal 132 2 5 3" xfId="6998"/>
    <cellStyle name="Normal 132 2 5 3 2" xfId="14806"/>
    <cellStyle name="Normal 132 2 5 4" xfId="9926"/>
    <cellStyle name="Normal 132 2 6" xfId="2606"/>
    <cellStyle name="Normal 132 2 6 2" xfId="5046"/>
    <cellStyle name="Normal 132 2 6 2 2" xfId="12854"/>
    <cellStyle name="Normal 132 2 6 3" xfId="7486"/>
    <cellStyle name="Normal 132 2 6 3 2" xfId="15294"/>
    <cellStyle name="Normal 132 2 6 4" xfId="10414"/>
    <cellStyle name="Normal 132 2 7" xfId="3094"/>
    <cellStyle name="Normal 132 2 7 2" xfId="10902"/>
    <cellStyle name="Normal 132 2 8" xfId="5534"/>
    <cellStyle name="Normal 132 2 8 2" xfId="13342"/>
    <cellStyle name="Normal 132 2 9" xfId="7974"/>
    <cellStyle name="Normal 132 2 9 2" xfId="15782"/>
    <cellStyle name="Normal 132 3" xfId="776"/>
    <cellStyle name="Normal 132 3 2" xfId="1264"/>
    <cellStyle name="Normal 132 3 2 2" xfId="3704"/>
    <cellStyle name="Normal 132 3 2 2 2" xfId="11512"/>
    <cellStyle name="Normal 132 3 2 3" xfId="6144"/>
    <cellStyle name="Normal 132 3 2 3 2" xfId="13952"/>
    <cellStyle name="Normal 132 3 2 4" xfId="9072"/>
    <cellStyle name="Normal 132 3 3" xfId="1752"/>
    <cellStyle name="Normal 132 3 3 2" xfId="4192"/>
    <cellStyle name="Normal 132 3 3 2 2" xfId="12000"/>
    <cellStyle name="Normal 132 3 3 3" xfId="6632"/>
    <cellStyle name="Normal 132 3 3 3 2" xfId="14440"/>
    <cellStyle name="Normal 132 3 3 4" xfId="9560"/>
    <cellStyle name="Normal 132 3 4" xfId="2240"/>
    <cellStyle name="Normal 132 3 4 2" xfId="4680"/>
    <cellStyle name="Normal 132 3 4 2 2" xfId="12488"/>
    <cellStyle name="Normal 132 3 4 3" xfId="7120"/>
    <cellStyle name="Normal 132 3 4 3 2" xfId="14928"/>
    <cellStyle name="Normal 132 3 4 4" xfId="10048"/>
    <cellStyle name="Normal 132 3 5" xfId="2728"/>
    <cellStyle name="Normal 132 3 5 2" xfId="5168"/>
    <cellStyle name="Normal 132 3 5 2 2" xfId="12976"/>
    <cellStyle name="Normal 132 3 5 3" xfId="7608"/>
    <cellStyle name="Normal 132 3 5 3 2" xfId="15416"/>
    <cellStyle name="Normal 132 3 5 4" xfId="10536"/>
    <cellStyle name="Normal 132 3 6" xfId="3216"/>
    <cellStyle name="Normal 132 3 6 2" xfId="11024"/>
    <cellStyle name="Normal 132 3 7" xfId="5656"/>
    <cellStyle name="Normal 132 3 7 2" xfId="13464"/>
    <cellStyle name="Normal 132 3 8" xfId="8096"/>
    <cellStyle name="Normal 132 3 8 2" xfId="15904"/>
    <cellStyle name="Normal 132 3 9" xfId="8584"/>
    <cellStyle name="Normal 132 4" xfId="1020"/>
    <cellStyle name="Normal 132 4 2" xfId="3460"/>
    <cellStyle name="Normal 132 4 2 2" xfId="11268"/>
    <cellStyle name="Normal 132 4 3" xfId="5900"/>
    <cellStyle name="Normal 132 4 3 2" xfId="13708"/>
    <cellStyle name="Normal 132 4 4" xfId="8828"/>
    <cellStyle name="Normal 132 5" xfId="1508"/>
    <cellStyle name="Normal 132 5 2" xfId="3948"/>
    <cellStyle name="Normal 132 5 2 2" xfId="11756"/>
    <cellStyle name="Normal 132 5 3" xfId="6388"/>
    <cellStyle name="Normal 132 5 3 2" xfId="14196"/>
    <cellStyle name="Normal 132 5 4" xfId="9316"/>
    <cellStyle name="Normal 132 6" xfId="1996"/>
    <cellStyle name="Normal 132 6 2" xfId="4436"/>
    <cellStyle name="Normal 132 6 2 2" xfId="12244"/>
    <cellStyle name="Normal 132 6 3" xfId="6876"/>
    <cellStyle name="Normal 132 6 3 2" xfId="14684"/>
    <cellStyle name="Normal 132 6 4" xfId="9804"/>
    <cellStyle name="Normal 132 7" xfId="2484"/>
    <cellStyle name="Normal 132 7 2" xfId="4924"/>
    <cellStyle name="Normal 132 7 2 2" xfId="12732"/>
    <cellStyle name="Normal 132 7 3" xfId="7364"/>
    <cellStyle name="Normal 132 7 3 2" xfId="15172"/>
    <cellStyle name="Normal 132 7 4" xfId="10292"/>
    <cellStyle name="Normal 132 8" xfId="2972"/>
    <cellStyle name="Normal 132 8 2" xfId="10780"/>
    <cellStyle name="Normal 132 9" xfId="5412"/>
    <cellStyle name="Normal 132 9 2" xfId="13220"/>
    <cellStyle name="Normal 133" xfId="520"/>
    <cellStyle name="Normal 133 10" xfId="7841"/>
    <cellStyle name="Normal 133 10 2" xfId="15649"/>
    <cellStyle name="Normal 133 11" xfId="8329"/>
    <cellStyle name="Normal 133 2" xfId="642"/>
    <cellStyle name="Normal 133 2 10" xfId="8451"/>
    <cellStyle name="Normal 133 2 2" xfId="887"/>
    <cellStyle name="Normal 133 2 2 2" xfId="1375"/>
    <cellStyle name="Normal 133 2 2 2 2" xfId="3815"/>
    <cellStyle name="Normal 133 2 2 2 2 2" xfId="11623"/>
    <cellStyle name="Normal 133 2 2 2 3" xfId="6255"/>
    <cellStyle name="Normal 133 2 2 2 3 2" xfId="14063"/>
    <cellStyle name="Normal 133 2 2 2 4" xfId="9183"/>
    <cellStyle name="Normal 133 2 2 3" xfId="1863"/>
    <cellStyle name="Normal 133 2 2 3 2" xfId="4303"/>
    <cellStyle name="Normal 133 2 2 3 2 2" xfId="12111"/>
    <cellStyle name="Normal 133 2 2 3 3" xfId="6743"/>
    <cellStyle name="Normal 133 2 2 3 3 2" xfId="14551"/>
    <cellStyle name="Normal 133 2 2 3 4" xfId="9671"/>
    <cellStyle name="Normal 133 2 2 4" xfId="2351"/>
    <cellStyle name="Normal 133 2 2 4 2" xfId="4791"/>
    <cellStyle name="Normal 133 2 2 4 2 2" xfId="12599"/>
    <cellStyle name="Normal 133 2 2 4 3" xfId="7231"/>
    <cellStyle name="Normal 133 2 2 4 3 2" xfId="15039"/>
    <cellStyle name="Normal 133 2 2 4 4" xfId="10159"/>
    <cellStyle name="Normal 133 2 2 5" xfId="2839"/>
    <cellStyle name="Normal 133 2 2 5 2" xfId="5279"/>
    <cellStyle name="Normal 133 2 2 5 2 2" xfId="13087"/>
    <cellStyle name="Normal 133 2 2 5 3" xfId="7719"/>
    <cellStyle name="Normal 133 2 2 5 3 2" xfId="15527"/>
    <cellStyle name="Normal 133 2 2 5 4" xfId="10647"/>
    <cellStyle name="Normal 133 2 2 6" xfId="3327"/>
    <cellStyle name="Normal 133 2 2 6 2" xfId="11135"/>
    <cellStyle name="Normal 133 2 2 7" xfId="5767"/>
    <cellStyle name="Normal 133 2 2 7 2" xfId="13575"/>
    <cellStyle name="Normal 133 2 2 8" xfId="8207"/>
    <cellStyle name="Normal 133 2 2 8 2" xfId="16015"/>
    <cellStyle name="Normal 133 2 2 9" xfId="8695"/>
    <cellStyle name="Normal 133 2 3" xfId="1131"/>
    <cellStyle name="Normal 133 2 3 2" xfId="3571"/>
    <cellStyle name="Normal 133 2 3 2 2" xfId="11379"/>
    <cellStyle name="Normal 133 2 3 3" xfId="6011"/>
    <cellStyle name="Normal 133 2 3 3 2" xfId="13819"/>
    <cellStyle name="Normal 133 2 3 4" xfId="8939"/>
    <cellStyle name="Normal 133 2 4" xfId="1619"/>
    <cellStyle name="Normal 133 2 4 2" xfId="4059"/>
    <cellStyle name="Normal 133 2 4 2 2" xfId="11867"/>
    <cellStyle name="Normal 133 2 4 3" xfId="6499"/>
    <cellStyle name="Normal 133 2 4 3 2" xfId="14307"/>
    <cellStyle name="Normal 133 2 4 4" xfId="9427"/>
    <cellStyle name="Normal 133 2 5" xfId="2107"/>
    <cellStyle name="Normal 133 2 5 2" xfId="4547"/>
    <cellStyle name="Normal 133 2 5 2 2" xfId="12355"/>
    <cellStyle name="Normal 133 2 5 3" xfId="6987"/>
    <cellStyle name="Normal 133 2 5 3 2" xfId="14795"/>
    <cellStyle name="Normal 133 2 5 4" xfId="9915"/>
    <cellStyle name="Normal 133 2 6" xfId="2595"/>
    <cellStyle name="Normal 133 2 6 2" xfId="5035"/>
    <cellStyle name="Normal 133 2 6 2 2" xfId="12843"/>
    <cellStyle name="Normal 133 2 6 3" xfId="7475"/>
    <cellStyle name="Normal 133 2 6 3 2" xfId="15283"/>
    <cellStyle name="Normal 133 2 6 4" xfId="10403"/>
    <cellStyle name="Normal 133 2 7" xfId="3083"/>
    <cellStyle name="Normal 133 2 7 2" xfId="10891"/>
    <cellStyle name="Normal 133 2 8" xfId="5523"/>
    <cellStyle name="Normal 133 2 8 2" xfId="13331"/>
    <cellStyle name="Normal 133 2 9" xfId="7963"/>
    <cellStyle name="Normal 133 2 9 2" xfId="15771"/>
    <cellStyle name="Normal 133 3" xfId="765"/>
    <cellStyle name="Normal 133 3 2" xfId="1253"/>
    <cellStyle name="Normal 133 3 2 2" xfId="3693"/>
    <cellStyle name="Normal 133 3 2 2 2" xfId="11501"/>
    <cellStyle name="Normal 133 3 2 3" xfId="6133"/>
    <cellStyle name="Normal 133 3 2 3 2" xfId="13941"/>
    <cellStyle name="Normal 133 3 2 4" xfId="9061"/>
    <cellStyle name="Normal 133 3 3" xfId="1741"/>
    <cellStyle name="Normal 133 3 3 2" xfId="4181"/>
    <cellStyle name="Normal 133 3 3 2 2" xfId="11989"/>
    <cellStyle name="Normal 133 3 3 3" xfId="6621"/>
    <cellStyle name="Normal 133 3 3 3 2" xfId="14429"/>
    <cellStyle name="Normal 133 3 3 4" xfId="9549"/>
    <cellStyle name="Normal 133 3 4" xfId="2229"/>
    <cellStyle name="Normal 133 3 4 2" xfId="4669"/>
    <cellStyle name="Normal 133 3 4 2 2" xfId="12477"/>
    <cellStyle name="Normal 133 3 4 3" xfId="7109"/>
    <cellStyle name="Normal 133 3 4 3 2" xfId="14917"/>
    <cellStyle name="Normal 133 3 4 4" xfId="10037"/>
    <cellStyle name="Normal 133 3 5" xfId="2717"/>
    <cellStyle name="Normal 133 3 5 2" xfId="5157"/>
    <cellStyle name="Normal 133 3 5 2 2" xfId="12965"/>
    <cellStyle name="Normal 133 3 5 3" xfId="7597"/>
    <cellStyle name="Normal 133 3 5 3 2" xfId="15405"/>
    <cellStyle name="Normal 133 3 5 4" xfId="10525"/>
    <cellStyle name="Normal 133 3 6" xfId="3205"/>
    <cellStyle name="Normal 133 3 6 2" xfId="11013"/>
    <cellStyle name="Normal 133 3 7" xfId="5645"/>
    <cellStyle name="Normal 133 3 7 2" xfId="13453"/>
    <cellStyle name="Normal 133 3 8" xfId="8085"/>
    <cellStyle name="Normal 133 3 8 2" xfId="15893"/>
    <cellStyle name="Normal 133 3 9" xfId="8573"/>
    <cellStyle name="Normal 133 4" xfId="1009"/>
    <cellStyle name="Normal 133 4 2" xfId="3449"/>
    <cellStyle name="Normal 133 4 2 2" xfId="11257"/>
    <cellStyle name="Normal 133 4 3" xfId="5889"/>
    <cellStyle name="Normal 133 4 3 2" xfId="13697"/>
    <cellStyle name="Normal 133 4 4" xfId="8817"/>
    <cellStyle name="Normal 133 5" xfId="1497"/>
    <cellStyle name="Normal 133 5 2" xfId="3937"/>
    <cellStyle name="Normal 133 5 2 2" xfId="11745"/>
    <cellStyle name="Normal 133 5 3" xfId="6377"/>
    <cellStyle name="Normal 133 5 3 2" xfId="14185"/>
    <cellStyle name="Normal 133 5 4" xfId="9305"/>
    <cellStyle name="Normal 133 6" xfId="1985"/>
    <cellStyle name="Normal 133 6 2" xfId="4425"/>
    <cellStyle name="Normal 133 6 2 2" xfId="12233"/>
    <cellStyle name="Normal 133 6 3" xfId="6865"/>
    <cellStyle name="Normal 133 6 3 2" xfId="14673"/>
    <cellStyle name="Normal 133 6 4" xfId="9793"/>
    <cellStyle name="Normal 133 7" xfId="2473"/>
    <cellStyle name="Normal 133 7 2" xfId="4913"/>
    <cellStyle name="Normal 133 7 2 2" xfId="12721"/>
    <cellStyle name="Normal 133 7 3" xfId="7353"/>
    <cellStyle name="Normal 133 7 3 2" xfId="15161"/>
    <cellStyle name="Normal 133 7 4" xfId="10281"/>
    <cellStyle name="Normal 133 8" xfId="2961"/>
    <cellStyle name="Normal 133 8 2" xfId="10769"/>
    <cellStyle name="Normal 133 9" xfId="5401"/>
    <cellStyle name="Normal 133 9 2" xfId="13209"/>
    <cellStyle name="Normal 134" xfId="517"/>
    <cellStyle name="Normal 134 10" xfId="7838"/>
    <cellStyle name="Normal 134 10 2" xfId="15646"/>
    <cellStyle name="Normal 134 11" xfId="8326"/>
    <cellStyle name="Normal 134 2" xfId="639"/>
    <cellStyle name="Normal 134 2 10" xfId="8448"/>
    <cellStyle name="Normal 134 2 2" xfId="884"/>
    <cellStyle name="Normal 134 2 2 2" xfId="1372"/>
    <cellStyle name="Normal 134 2 2 2 2" xfId="3812"/>
    <cellStyle name="Normal 134 2 2 2 2 2" xfId="11620"/>
    <cellStyle name="Normal 134 2 2 2 3" xfId="6252"/>
    <cellStyle name="Normal 134 2 2 2 3 2" xfId="14060"/>
    <cellStyle name="Normal 134 2 2 2 4" xfId="9180"/>
    <cellStyle name="Normal 134 2 2 3" xfId="1860"/>
    <cellStyle name="Normal 134 2 2 3 2" xfId="4300"/>
    <cellStyle name="Normal 134 2 2 3 2 2" xfId="12108"/>
    <cellStyle name="Normal 134 2 2 3 3" xfId="6740"/>
    <cellStyle name="Normal 134 2 2 3 3 2" xfId="14548"/>
    <cellStyle name="Normal 134 2 2 3 4" xfId="9668"/>
    <cellStyle name="Normal 134 2 2 4" xfId="2348"/>
    <cellStyle name="Normal 134 2 2 4 2" xfId="4788"/>
    <cellStyle name="Normal 134 2 2 4 2 2" xfId="12596"/>
    <cellStyle name="Normal 134 2 2 4 3" xfId="7228"/>
    <cellStyle name="Normal 134 2 2 4 3 2" xfId="15036"/>
    <cellStyle name="Normal 134 2 2 4 4" xfId="10156"/>
    <cellStyle name="Normal 134 2 2 5" xfId="2836"/>
    <cellStyle name="Normal 134 2 2 5 2" xfId="5276"/>
    <cellStyle name="Normal 134 2 2 5 2 2" xfId="13084"/>
    <cellStyle name="Normal 134 2 2 5 3" xfId="7716"/>
    <cellStyle name="Normal 134 2 2 5 3 2" xfId="15524"/>
    <cellStyle name="Normal 134 2 2 5 4" xfId="10644"/>
    <cellStyle name="Normal 134 2 2 6" xfId="3324"/>
    <cellStyle name="Normal 134 2 2 6 2" xfId="11132"/>
    <cellStyle name="Normal 134 2 2 7" xfId="5764"/>
    <cellStyle name="Normal 134 2 2 7 2" xfId="13572"/>
    <cellStyle name="Normal 134 2 2 8" xfId="8204"/>
    <cellStyle name="Normal 134 2 2 8 2" xfId="16012"/>
    <cellStyle name="Normal 134 2 2 9" xfId="8692"/>
    <cellStyle name="Normal 134 2 3" xfId="1128"/>
    <cellStyle name="Normal 134 2 3 2" xfId="3568"/>
    <cellStyle name="Normal 134 2 3 2 2" xfId="11376"/>
    <cellStyle name="Normal 134 2 3 3" xfId="6008"/>
    <cellStyle name="Normal 134 2 3 3 2" xfId="13816"/>
    <cellStyle name="Normal 134 2 3 4" xfId="8936"/>
    <cellStyle name="Normal 134 2 4" xfId="1616"/>
    <cellStyle name="Normal 134 2 4 2" xfId="4056"/>
    <cellStyle name="Normal 134 2 4 2 2" xfId="11864"/>
    <cellStyle name="Normal 134 2 4 3" xfId="6496"/>
    <cellStyle name="Normal 134 2 4 3 2" xfId="14304"/>
    <cellStyle name="Normal 134 2 4 4" xfId="9424"/>
    <cellStyle name="Normal 134 2 5" xfId="2104"/>
    <cellStyle name="Normal 134 2 5 2" xfId="4544"/>
    <cellStyle name="Normal 134 2 5 2 2" xfId="12352"/>
    <cellStyle name="Normal 134 2 5 3" xfId="6984"/>
    <cellStyle name="Normal 134 2 5 3 2" xfId="14792"/>
    <cellStyle name="Normal 134 2 5 4" xfId="9912"/>
    <cellStyle name="Normal 134 2 6" xfId="2592"/>
    <cellStyle name="Normal 134 2 6 2" xfId="5032"/>
    <cellStyle name="Normal 134 2 6 2 2" xfId="12840"/>
    <cellStyle name="Normal 134 2 6 3" xfId="7472"/>
    <cellStyle name="Normal 134 2 6 3 2" xfId="15280"/>
    <cellStyle name="Normal 134 2 6 4" xfId="10400"/>
    <cellStyle name="Normal 134 2 7" xfId="3080"/>
    <cellStyle name="Normal 134 2 7 2" xfId="10888"/>
    <cellStyle name="Normal 134 2 8" xfId="5520"/>
    <cellStyle name="Normal 134 2 8 2" xfId="13328"/>
    <cellStyle name="Normal 134 2 9" xfId="7960"/>
    <cellStyle name="Normal 134 2 9 2" xfId="15768"/>
    <cellStyle name="Normal 134 3" xfId="762"/>
    <cellStyle name="Normal 134 3 2" xfId="1250"/>
    <cellStyle name="Normal 134 3 2 2" xfId="3690"/>
    <cellStyle name="Normal 134 3 2 2 2" xfId="11498"/>
    <cellStyle name="Normal 134 3 2 3" xfId="6130"/>
    <cellStyle name="Normal 134 3 2 3 2" xfId="13938"/>
    <cellStyle name="Normal 134 3 2 4" xfId="9058"/>
    <cellStyle name="Normal 134 3 3" xfId="1738"/>
    <cellStyle name="Normal 134 3 3 2" xfId="4178"/>
    <cellStyle name="Normal 134 3 3 2 2" xfId="11986"/>
    <cellStyle name="Normal 134 3 3 3" xfId="6618"/>
    <cellStyle name="Normal 134 3 3 3 2" xfId="14426"/>
    <cellStyle name="Normal 134 3 3 4" xfId="9546"/>
    <cellStyle name="Normal 134 3 4" xfId="2226"/>
    <cellStyle name="Normal 134 3 4 2" xfId="4666"/>
    <cellStyle name="Normal 134 3 4 2 2" xfId="12474"/>
    <cellStyle name="Normal 134 3 4 3" xfId="7106"/>
    <cellStyle name="Normal 134 3 4 3 2" xfId="14914"/>
    <cellStyle name="Normal 134 3 4 4" xfId="10034"/>
    <cellStyle name="Normal 134 3 5" xfId="2714"/>
    <cellStyle name="Normal 134 3 5 2" xfId="5154"/>
    <cellStyle name="Normal 134 3 5 2 2" xfId="12962"/>
    <cellStyle name="Normal 134 3 5 3" xfId="7594"/>
    <cellStyle name="Normal 134 3 5 3 2" xfId="15402"/>
    <cellStyle name="Normal 134 3 5 4" xfId="10522"/>
    <cellStyle name="Normal 134 3 6" xfId="3202"/>
    <cellStyle name="Normal 134 3 6 2" xfId="11010"/>
    <cellStyle name="Normal 134 3 7" xfId="5642"/>
    <cellStyle name="Normal 134 3 7 2" xfId="13450"/>
    <cellStyle name="Normal 134 3 8" xfId="8082"/>
    <cellStyle name="Normal 134 3 8 2" xfId="15890"/>
    <cellStyle name="Normal 134 3 9" xfId="8570"/>
    <cellStyle name="Normal 134 4" xfId="1006"/>
    <cellStyle name="Normal 134 4 2" xfId="3446"/>
    <cellStyle name="Normal 134 4 2 2" xfId="11254"/>
    <cellStyle name="Normal 134 4 3" xfId="5886"/>
    <cellStyle name="Normal 134 4 3 2" xfId="13694"/>
    <cellStyle name="Normal 134 4 4" xfId="8814"/>
    <cellStyle name="Normal 134 5" xfId="1494"/>
    <cellStyle name="Normal 134 5 2" xfId="3934"/>
    <cellStyle name="Normal 134 5 2 2" xfId="11742"/>
    <cellStyle name="Normal 134 5 3" xfId="6374"/>
    <cellStyle name="Normal 134 5 3 2" xfId="14182"/>
    <cellStyle name="Normal 134 5 4" xfId="9302"/>
    <cellStyle name="Normal 134 6" xfId="1982"/>
    <cellStyle name="Normal 134 6 2" xfId="4422"/>
    <cellStyle name="Normal 134 6 2 2" xfId="12230"/>
    <cellStyle name="Normal 134 6 3" xfId="6862"/>
    <cellStyle name="Normal 134 6 3 2" xfId="14670"/>
    <cellStyle name="Normal 134 6 4" xfId="9790"/>
    <cellStyle name="Normal 134 7" xfId="2470"/>
    <cellStyle name="Normal 134 7 2" xfId="4910"/>
    <cellStyle name="Normal 134 7 2 2" xfId="12718"/>
    <cellStyle name="Normal 134 7 3" xfId="7350"/>
    <cellStyle name="Normal 134 7 3 2" xfId="15158"/>
    <cellStyle name="Normal 134 7 4" xfId="10278"/>
    <cellStyle name="Normal 134 8" xfId="2958"/>
    <cellStyle name="Normal 134 8 2" xfId="10766"/>
    <cellStyle name="Normal 134 9" xfId="5398"/>
    <cellStyle name="Normal 134 9 2" xfId="13206"/>
    <cellStyle name="Normal 135" xfId="527"/>
    <cellStyle name="Normal 135 10" xfId="7848"/>
    <cellStyle name="Normal 135 10 2" xfId="15656"/>
    <cellStyle name="Normal 135 11" xfId="8336"/>
    <cellStyle name="Normal 135 2" xfId="649"/>
    <cellStyle name="Normal 135 2 10" xfId="8458"/>
    <cellStyle name="Normal 135 2 2" xfId="894"/>
    <cellStyle name="Normal 135 2 2 2" xfId="1382"/>
    <cellStyle name="Normal 135 2 2 2 2" xfId="3822"/>
    <cellStyle name="Normal 135 2 2 2 2 2" xfId="11630"/>
    <cellStyle name="Normal 135 2 2 2 3" xfId="6262"/>
    <cellStyle name="Normal 135 2 2 2 3 2" xfId="14070"/>
    <cellStyle name="Normal 135 2 2 2 4" xfId="9190"/>
    <cellStyle name="Normal 135 2 2 3" xfId="1870"/>
    <cellStyle name="Normal 135 2 2 3 2" xfId="4310"/>
    <cellStyle name="Normal 135 2 2 3 2 2" xfId="12118"/>
    <cellStyle name="Normal 135 2 2 3 3" xfId="6750"/>
    <cellStyle name="Normal 135 2 2 3 3 2" xfId="14558"/>
    <cellStyle name="Normal 135 2 2 3 4" xfId="9678"/>
    <cellStyle name="Normal 135 2 2 4" xfId="2358"/>
    <cellStyle name="Normal 135 2 2 4 2" xfId="4798"/>
    <cellStyle name="Normal 135 2 2 4 2 2" xfId="12606"/>
    <cellStyle name="Normal 135 2 2 4 3" xfId="7238"/>
    <cellStyle name="Normal 135 2 2 4 3 2" xfId="15046"/>
    <cellStyle name="Normal 135 2 2 4 4" xfId="10166"/>
    <cellStyle name="Normal 135 2 2 5" xfId="2846"/>
    <cellStyle name="Normal 135 2 2 5 2" xfId="5286"/>
    <cellStyle name="Normal 135 2 2 5 2 2" xfId="13094"/>
    <cellStyle name="Normal 135 2 2 5 3" xfId="7726"/>
    <cellStyle name="Normal 135 2 2 5 3 2" xfId="15534"/>
    <cellStyle name="Normal 135 2 2 5 4" xfId="10654"/>
    <cellStyle name="Normal 135 2 2 6" xfId="3334"/>
    <cellStyle name="Normal 135 2 2 6 2" xfId="11142"/>
    <cellStyle name="Normal 135 2 2 7" xfId="5774"/>
    <cellStyle name="Normal 135 2 2 7 2" xfId="13582"/>
    <cellStyle name="Normal 135 2 2 8" xfId="8214"/>
    <cellStyle name="Normal 135 2 2 8 2" xfId="16022"/>
    <cellStyle name="Normal 135 2 2 9" xfId="8702"/>
    <cellStyle name="Normal 135 2 3" xfId="1138"/>
    <cellStyle name="Normal 135 2 3 2" xfId="3578"/>
    <cellStyle name="Normal 135 2 3 2 2" xfId="11386"/>
    <cellStyle name="Normal 135 2 3 3" xfId="6018"/>
    <cellStyle name="Normal 135 2 3 3 2" xfId="13826"/>
    <cellStyle name="Normal 135 2 3 4" xfId="8946"/>
    <cellStyle name="Normal 135 2 4" xfId="1626"/>
    <cellStyle name="Normal 135 2 4 2" xfId="4066"/>
    <cellStyle name="Normal 135 2 4 2 2" xfId="11874"/>
    <cellStyle name="Normal 135 2 4 3" xfId="6506"/>
    <cellStyle name="Normal 135 2 4 3 2" xfId="14314"/>
    <cellStyle name="Normal 135 2 4 4" xfId="9434"/>
    <cellStyle name="Normal 135 2 5" xfId="2114"/>
    <cellStyle name="Normal 135 2 5 2" xfId="4554"/>
    <cellStyle name="Normal 135 2 5 2 2" xfId="12362"/>
    <cellStyle name="Normal 135 2 5 3" xfId="6994"/>
    <cellStyle name="Normal 135 2 5 3 2" xfId="14802"/>
    <cellStyle name="Normal 135 2 5 4" xfId="9922"/>
    <cellStyle name="Normal 135 2 6" xfId="2602"/>
    <cellStyle name="Normal 135 2 6 2" xfId="5042"/>
    <cellStyle name="Normal 135 2 6 2 2" xfId="12850"/>
    <cellStyle name="Normal 135 2 6 3" xfId="7482"/>
    <cellStyle name="Normal 135 2 6 3 2" xfId="15290"/>
    <cellStyle name="Normal 135 2 6 4" xfId="10410"/>
    <cellStyle name="Normal 135 2 7" xfId="3090"/>
    <cellStyle name="Normal 135 2 7 2" xfId="10898"/>
    <cellStyle name="Normal 135 2 8" xfId="5530"/>
    <cellStyle name="Normal 135 2 8 2" xfId="13338"/>
    <cellStyle name="Normal 135 2 9" xfId="7970"/>
    <cellStyle name="Normal 135 2 9 2" xfId="15778"/>
    <cellStyle name="Normal 135 3" xfId="772"/>
    <cellStyle name="Normal 135 3 2" xfId="1260"/>
    <cellStyle name="Normal 135 3 2 2" xfId="3700"/>
    <cellStyle name="Normal 135 3 2 2 2" xfId="11508"/>
    <cellStyle name="Normal 135 3 2 3" xfId="6140"/>
    <cellStyle name="Normal 135 3 2 3 2" xfId="13948"/>
    <cellStyle name="Normal 135 3 2 4" xfId="9068"/>
    <cellStyle name="Normal 135 3 3" xfId="1748"/>
    <cellStyle name="Normal 135 3 3 2" xfId="4188"/>
    <cellStyle name="Normal 135 3 3 2 2" xfId="11996"/>
    <cellStyle name="Normal 135 3 3 3" xfId="6628"/>
    <cellStyle name="Normal 135 3 3 3 2" xfId="14436"/>
    <cellStyle name="Normal 135 3 3 4" xfId="9556"/>
    <cellStyle name="Normal 135 3 4" xfId="2236"/>
    <cellStyle name="Normal 135 3 4 2" xfId="4676"/>
    <cellStyle name="Normal 135 3 4 2 2" xfId="12484"/>
    <cellStyle name="Normal 135 3 4 3" xfId="7116"/>
    <cellStyle name="Normal 135 3 4 3 2" xfId="14924"/>
    <cellStyle name="Normal 135 3 4 4" xfId="10044"/>
    <cellStyle name="Normal 135 3 5" xfId="2724"/>
    <cellStyle name="Normal 135 3 5 2" xfId="5164"/>
    <cellStyle name="Normal 135 3 5 2 2" xfId="12972"/>
    <cellStyle name="Normal 135 3 5 3" xfId="7604"/>
    <cellStyle name="Normal 135 3 5 3 2" xfId="15412"/>
    <cellStyle name="Normal 135 3 5 4" xfId="10532"/>
    <cellStyle name="Normal 135 3 6" xfId="3212"/>
    <cellStyle name="Normal 135 3 6 2" xfId="11020"/>
    <cellStyle name="Normal 135 3 7" xfId="5652"/>
    <cellStyle name="Normal 135 3 7 2" xfId="13460"/>
    <cellStyle name="Normal 135 3 8" xfId="8092"/>
    <cellStyle name="Normal 135 3 8 2" xfId="15900"/>
    <cellStyle name="Normal 135 3 9" xfId="8580"/>
    <cellStyle name="Normal 135 4" xfId="1016"/>
    <cellStyle name="Normal 135 4 2" xfId="3456"/>
    <cellStyle name="Normal 135 4 2 2" xfId="11264"/>
    <cellStyle name="Normal 135 4 3" xfId="5896"/>
    <cellStyle name="Normal 135 4 3 2" xfId="13704"/>
    <cellStyle name="Normal 135 4 4" xfId="8824"/>
    <cellStyle name="Normal 135 5" xfId="1504"/>
    <cellStyle name="Normal 135 5 2" xfId="3944"/>
    <cellStyle name="Normal 135 5 2 2" xfId="11752"/>
    <cellStyle name="Normal 135 5 3" xfId="6384"/>
    <cellStyle name="Normal 135 5 3 2" xfId="14192"/>
    <cellStyle name="Normal 135 5 4" xfId="9312"/>
    <cellStyle name="Normal 135 6" xfId="1992"/>
    <cellStyle name="Normal 135 6 2" xfId="4432"/>
    <cellStyle name="Normal 135 6 2 2" xfId="12240"/>
    <cellStyle name="Normal 135 6 3" xfId="6872"/>
    <cellStyle name="Normal 135 6 3 2" xfId="14680"/>
    <cellStyle name="Normal 135 6 4" xfId="9800"/>
    <cellStyle name="Normal 135 7" xfId="2480"/>
    <cellStyle name="Normal 135 7 2" xfId="4920"/>
    <cellStyle name="Normal 135 7 2 2" xfId="12728"/>
    <cellStyle name="Normal 135 7 3" xfId="7360"/>
    <cellStyle name="Normal 135 7 3 2" xfId="15168"/>
    <cellStyle name="Normal 135 7 4" xfId="10288"/>
    <cellStyle name="Normal 135 8" xfId="2968"/>
    <cellStyle name="Normal 135 8 2" xfId="10776"/>
    <cellStyle name="Normal 135 9" xfId="5408"/>
    <cellStyle name="Normal 135 9 2" xfId="13216"/>
    <cellStyle name="Normal 136" xfId="524"/>
    <cellStyle name="Normal 136 10" xfId="7845"/>
    <cellStyle name="Normal 136 10 2" xfId="15653"/>
    <cellStyle name="Normal 136 11" xfId="8333"/>
    <cellStyle name="Normal 136 2" xfId="646"/>
    <cellStyle name="Normal 136 2 10" xfId="8455"/>
    <cellStyle name="Normal 136 2 2" xfId="891"/>
    <cellStyle name="Normal 136 2 2 2" xfId="1379"/>
    <cellStyle name="Normal 136 2 2 2 2" xfId="3819"/>
    <cellStyle name="Normal 136 2 2 2 2 2" xfId="11627"/>
    <cellStyle name="Normal 136 2 2 2 3" xfId="6259"/>
    <cellStyle name="Normal 136 2 2 2 3 2" xfId="14067"/>
    <cellStyle name="Normal 136 2 2 2 4" xfId="9187"/>
    <cellStyle name="Normal 136 2 2 3" xfId="1867"/>
    <cellStyle name="Normal 136 2 2 3 2" xfId="4307"/>
    <cellStyle name="Normal 136 2 2 3 2 2" xfId="12115"/>
    <cellStyle name="Normal 136 2 2 3 3" xfId="6747"/>
    <cellStyle name="Normal 136 2 2 3 3 2" xfId="14555"/>
    <cellStyle name="Normal 136 2 2 3 4" xfId="9675"/>
    <cellStyle name="Normal 136 2 2 4" xfId="2355"/>
    <cellStyle name="Normal 136 2 2 4 2" xfId="4795"/>
    <cellStyle name="Normal 136 2 2 4 2 2" xfId="12603"/>
    <cellStyle name="Normal 136 2 2 4 3" xfId="7235"/>
    <cellStyle name="Normal 136 2 2 4 3 2" xfId="15043"/>
    <cellStyle name="Normal 136 2 2 4 4" xfId="10163"/>
    <cellStyle name="Normal 136 2 2 5" xfId="2843"/>
    <cellStyle name="Normal 136 2 2 5 2" xfId="5283"/>
    <cellStyle name="Normal 136 2 2 5 2 2" xfId="13091"/>
    <cellStyle name="Normal 136 2 2 5 3" xfId="7723"/>
    <cellStyle name="Normal 136 2 2 5 3 2" xfId="15531"/>
    <cellStyle name="Normal 136 2 2 5 4" xfId="10651"/>
    <cellStyle name="Normal 136 2 2 6" xfId="3331"/>
    <cellStyle name="Normal 136 2 2 6 2" xfId="11139"/>
    <cellStyle name="Normal 136 2 2 7" xfId="5771"/>
    <cellStyle name="Normal 136 2 2 7 2" xfId="13579"/>
    <cellStyle name="Normal 136 2 2 8" xfId="8211"/>
    <cellStyle name="Normal 136 2 2 8 2" xfId="16019"/>
    <cellStyle name="Normal 136 2 2 9" xfId="8699"/>
    <cellStyle name="Normal 136 2 3" xfId="1135"/>
    <cellStyle name="Normal 136 2 3 2" xfId="3575"/>
    <cellStyle name="Normal 136 2 3 2 2" xfId="11383"/>
    <cellStyle name="Normal 136 2 3 3" xfId="6015"/>
    <cellStyle name="Normal 136 2 3 3 2" xfId="13823"/>
    <cellStyle name="Normal 136 2 3 4" xfId="8943"/>
    <cellStyle name="Normal 136 2 4" xfId="1623"/>
    <cellStyle name="Normal 136 2 4 2" xfId="4063"/>
    <cellStyle name="Normal 136 2 4 2 2" xfId="11871"/>
    <cellStyle name="Normal 136 2 4 3" xfId="6503"/>
    <cellStyle name="Normal 136 2 4 3 2" xfId="14311"/>
    <cellStyle name="Normal 136 2 4 4" xfId="9431"/>
    <cellStyle name="Normal 136 2 5" xfId="2111"/>
    <cellStyle name="Normal 136 2 5 2" xfId="4551"/>
    <cellStyle name="Normal 136 2 5 2 2" xfId="12359"/>
    <cellStyle name="Normal 136 2 5 3" xfId="6991"/>
    <cellStyle name="Normal 136 2 5 3 2" xfId="14799"/>
    <cellStyle name="Normal 136 2 5 4" xfId="9919"/>
    <cellStyle name="Normal 136 2 6" xfId="2599"/>
    <cellStyle name="Normal 136 2 6 2" xfId="5039"/>
    <cellStyle name="Normal 136 2 6 2 2" xfId="12847"/>
    <cellStyle name="Normal 136 2 6 3" xfId="7479"/>
    <cellStyle name="Normal 136 2 6 3 2" xfId="15287"/>
    <cellStyle name="Normal 136 2 6 4" xfId="10407"/>
    <cellStyle name="Normal 136 2 7" xfId="3087"/>
    <cellStyle name="Normal 136 2 7 2" xfId="10895"/>
    <cellStyle name="Normal 136 2 8" xfId="5527"/>
    <cellStyle name="Normal 136 2 8 2" xfId="13335"/>
    <cellStyle name="Normal 136 2 9" xfId="7967"/>
    <cellStyle name="Normal 136 2 9 2" xfId="15775"/>
    <cellStyle name="Normal 136 3" xfId="769"/>
    <cellStyle name="Normal 136 3 2" xfId="1257"/>
    <cellStyle name="Normal 136 3 2 2" xfId="3697"/>
    <cellStyle name="Normal 136 3 2 2 2" xfId="11505"/>
    <cellStyle name="Normal 136 3 2 3" xfId="6137"/>
    <cellStyle name="Normal 136 3 2 3 2" xfId="13945"/>
    <cellStyle name="Normal 136 3 2 4" xfId="9065"/>
    <cellStyle name="Normal 136 3 3" xfId="1745"/>
    <cellStyle name="Normal 136 3 3 2" xfId="4185"/>
    <cellStyle name="Normal 136 3 3 2 2" xfId="11993"/>
    <cellStyle name="Normal 136 3 3 3" xfId="6625"/>
    <cellStyle name="Normal 136 3 3 3 2" xfId="14433"/>
    <cellStyle name="Normal 136 3 3 4" xfId="9553"/>
    <cellStyle name="Normal 136 3 4" xfId="2233"/>
    <cellStyle name="Normal 136 3 4 2" xfId="4673"/>
    <cellStyle name="Normal 136 3 4 2 2" xfId="12481"/>
    <cellStyle name="Normal 136 3 4 3" xfId="7113"/>
    <cellStyle name="Normal 136 3 4 3 2" xfId="14921"/>
    <cellStyle name="Normal 136 3 4 4" xfId="10041"/>
    <cellStyle name="Normal 136 3 5" xfId="2721"/>
    <cellStyle name="Normal 136 3 5 2" xfId="5161"/>
    <cellStyle name="Normal 136 3 5 2 2" xfId="12969"/>
    <cellStyle name="Normal 136 3 5 3" xfId="7601"/>
    <cellStyle name="Normal 136 3 5 3 2" xfId="15409"/>
    <cellStyle name="Normal 136 3 5 4" xfId="10529"/>
    <cellStyle name="Normal 136 3 6" xfId="3209"/>
    <cellStyle name="Normal 136 3 6 2" xfId="11017"/>
    <cellStyle name="Normal 136 3 7" xfId="5649"/>
    <cellStyle name="Normal 136 3 7 2" xfId="13457"/>
    <cellStyle name="Normal 136 3 8" xfId="8089"/>
    <cellStyle name="Normal 136 3 8 2" xfId="15897"/>
    <cellStyle name="Normal 136 3 9" xfId="8577"/>
    <cellStyle name="Normal 136 4" xfId="1013"/>
    <cellStyle name="Normal 136 4 2" xfId="3453"/>
    <cellStyle name="Normal 136 4 2 2" xfId="11261"/>
    <cellStyle name="Normal 136 4 3" xfId="5893"/>
    <cellStyle name="Normal 136 4 3 2" xfId="13701"/>
    <cellStyle name="Normal 136 4 4" xfId="8821"/>
    <cellStyle name="Normal 136 5" xfId="1501"/>
    <cellStyle name="Normal 136 5 2" xfId="3941"/>
    <cellStyle name="Normal 136 5 2 2" xfId="11749"/>
    <cellStyle name="Normal 136 5 3" xfId="6381"/>
    <cellStyle name="Normal 136 5 3 2" xfId="14189"/>
    <cellStyle name="Normal 136 5 4" xfId="9309"/>
    <cellStyle name="Normal 136 6" xfId="1989"/>
    <cellStyle name="Normal 136 6 2" xfId="4429"/>
    <cellStyle name="Normal 136 6 2 2" xfId="12237"/>
    <cellStyle name="Normal 136 6 3" xfId="6869"/>
    <cellStyle name="Normal 136 6 3 2" xfId="14677"/>
    <cellStyle name="Normal 136 6 4" xfId="9797"/>
    <cellStyle name="Normal 136 7" xfId="2477"/>
    <cellStyle name="Normal 136 7 2" xfId="4917"/>
    <cellStyle name="Normal 136 7 2 2" xfId="12725"/>
    <cellStyle name="Normal 136 7 3" xfId="7357"/>
    <cellStyle name="Normal 136 7 3 2" xfId="15165"/>
    <cellStyle name="Normal 136 7 4" xfId="10285"/>
    <cellStyle name="Normal 136 8" xfId="2965"/>
    <cellStyle name="Normal 136 8 2" xfId="10773"/>
    <cellStyle name="Normal 136 9" xfId="5405"/>
    <cellStyle name="Normal 136 9 2" xfId="13213"/>
    <cellStyle name="Normal 137" xfId="537"/>
    <cellStyle name="Normal 137 10" xfId="7858"/>
    <cellStyle name="Normal 137 10 2" xfId="15666"/>
    <cellStyle name="Normal 137 11" xfId="8346"/>
    <cellStyle name="Normal 137 2" xfId="659"/>
    <cellStyle name="Normal 137 2 10" xfId="8468"/>
    <cellStyle name="Normal 137 2 2" xfId="904"/>
    <cellStyle name="Normal 137 2 2 2" xfId="1392"/>
    <cellStyle name="Normal 137 2 2 2 2" xfId="3832"/>
    <cellStyle name="Normal 137 2 2 2 2 2" xfId="11640"/>
    <cellStyle name="Normal 137 2 2 2 3" xfId="6272"/>
    <cellStyle name="Normal 137 2 2 2 3 2" xfId="14080"/>
    <cellStyle name="Normal 137 2 2 2 4" xfId="9200"/>
    <cellStyle name="Normal 137 2 2 3" xfId="1880"/>
    <cellStyle name="Normal 137 2 2 3 2" xfId="4320"/>
    <cellStyle name="Normal 137 2 2 3 2 2" xfId="12128"/>
    <cellStyle name="Normal 137 2 2 3 3" xfId="6760"/>
    <cellStyle name="Normal 137 2 2 3 3 2" xfId="14568"/>
    <cellStyle name="Normal 137 2 2 3 4" xfId="9688"/>
    <cellStyle name="Normal 137 2 2 4" xfId="2368"/>
    <cellStyle name="Normal 137 2 2 4 2" xfId="4808"/>
    <cellStyle name="Normal 137 2 2 4 2 2" xfId="12616"/>
    <cellStyle name="Normal 137 2 2 4 3" xfId="7248"/>
    <cellStyle name="Normal 137 2 2 4 3 2" xfId="15056"/>
    <cellStyle name="Normal 137 2 2 4 4" xfId="10176"/>
    <cellStyle name="Normal 137 2 2 5" xfId="2856"/>
    <cellStyle name="Normal 137 2 2 5 2" xfId="5296"/>
    <cellStyle name="Normal 137 2 2 5 2 2" xfId="13104"/>
    <cellStyle name="Normal 137 2 2 5 3" xfId="7736"/>
    <cellStyle name="Normal 137 2 2 5 3 2" xfId="15544"/>
    <cellStyle name="Normal 137 2 2 5 4" xfId="10664"/>
    <cellStyle name="Normal 137 2 2 6" xfId="3344"/>
    <cellStyle name="Normal 137 2 2 6 2" xfId="11152"/>
    <cellStyle name="Normal 137 2 2 7" xfId="5784"/>
    <cellStyle name="Normal 137 2 2 7 2" xfId="13592"/>
    <cellStyle name="Normal 137 2 2 8" xfId="8224"/>
    <cellStyle name="Normal 137 2 2 8 2" xfId="16032"/>
    <cellStyle name="Normal 137 2 2 9" xfId="8712"/>
    <cellStyle name="Normal 137 2 3" xfId="1148"/>
    <cellStyle name="Normal 137 2 3 2" xfId="3588"/>
    <cellStyle name="Normal 137 2 3 2 2" xfId="11396"/>
    <cellStyle name="Normal 137 2 3 3" xfId="6028"/>
    <cellStyle name="Normal 137 2 3 3 2" xfId="13836"/>
    <cellStyle name="Normal 137 2 3 4" xfId="8956"/>
    <cellStyle name="Normal 137 2 4" xfId="1636"/>
    <cellStyle name="Normal 137 2 4 2" xfId="4076"/>
    <cellStyle name="Normal 137 2 4 2 2" xfId="11884"/>
    <cellStyle name="Normal 137 2 4 3" xfId="6516"/>
    <cellStyle name="Normal 137 2 4 3 2" xfId="14324"/>
    <cellStyle name="Normal 137 2 4 4" xfId="9444"/>
    <cellStyle name="Normal 137 2 5" xfId="2124"/>
    <cellStyle name="Normal 137 2 5 2" xfId="4564"/>
    <cellStyle name="Normal 137 2 5 2 2" xfId="12372"/>
    <cellStyle name="Normal 137 2 5 3" xfId="7004"/>
    <cellStyle name="Normal 137 2 5 3 2" xfId="14812"/>
    <cellStyle name="Normal 137 2 5 4" xfId="9932"/>
    <cellStyle name="Normal 137 2 6" xfId="2612"/>
    <cellStyle name="Normal 137 2 6 2" xfId="5052"/>
    <cellStyle name="Normal 137 2 6 2 2" xfId="12860"/>
    <cellStyle name="Normal 137 2 6 3" xfId="7492"/>
    <cellStyle name="Normal 137 2 6 3 2" xfId="15300"/>
    <cellStyle name="Normal 137 2 6 4" xfId="10420"/>
    <cellStyle name="Normal 137 2 7" xfId="3100"/>
    <cellStyle name="Normal 137 2 7 2" xfId="10908"/>
    <cellStyle name="Normal 137 2 8" xfId="5540"/>
    <cellStyle name="Normal 137 2 8 2" xfId="13348"/>
    <cellStyle name="Normal 137 2 9" xfId="7980"/>
    <cellStyle name="Normal 137 2 9 2" xfId="15788"/>
    <cellStyle name="Normal 137 3" xfId="782"/>
    <cellStyle name="Normal 137 3 2" xfId="1270"/>
    <cellStyle name="Normal 137 3 2 2" xfId="3710"/>
    <cellStyle name="Normal 137 3 2 2 2" xfId="11518"/>
    <cellStyle name="Normal 137 3 2 3" xfId="6150"/>
    <cellStyle name="Normal 137 3 2 3 2" xfId="13958"/>
    <cellStyle name="Normal 137 3 2 4" xfId="9078"/>
    <cellStyle name="Normal 137 3 3" xfId="1758"/>
    <cellStyle name="Normal 137 3 3 2" xfId="4198"/>
    <cellStyle name="Normal 137 3 3 2 2" xfId="12006"/>
    <cellStyle name="Normal 137 3 3 3" xfId="6638"/>
    <cellStyle name="Normal 137 3 3 3 2" xfId="14446"/>
    <cellStyle name="Normal 137 3 3 4" xfId="9566"/>
    <cellStyle name="Normal 137 3 4" xfId="2246"/>
    <cellStyle name="Normal 137 3 4 2" xfId="4686"/>
    <cellStyle name="Normal 137 3 4 2 2" xfId="12494"/>
    <cellStyle name="Normal 137 3 4 3" xfId="7126"/>
    <cellStyle name="Normal 137 3 4 3 2" xfId="14934"/>
    <cellStyle name="Normal 137 3 4 4" xfId="10054"/>
    <cellStyle name="Normal 137 3 5" xfId="2734"/>
    <cellStyle name="Normal 137 3 5 2" xfId="5174"/>
    <cellStyle name="Normal 137 3 5 2 2" xfId="12982"/>
    <cellStyle name="Normal 137 3 5 3" xfId="7614"/>
    <cellStyle name="Normal 137 3 5 3 2" xfId="15422"/>
    <cellStyle name="Normal 137 3 5 4" xfId="10542"/>
    <cellStyle name="Normal 137 3 6" xfId="3222"/>
    <cellStyle name="Normal 137 3 6 2" xfId="11030"/>
    <cellStyle name="Normal 137 3 7" xfId="5662"/>
    <cellStyle name="Normal 137 3 7 2" xfId="13470"/>
    <cellStyle name="Normal 137 3 8" xfId="8102"/>
    <cellStyle name="Normal 137 3 8 2" xfId="15910"/>
    <cellStyle name="Normal 137 3 9" xfId="8590"/>
    <cellStyle name="Normal 137 4" xfId="1026"/>
    <cellStyle name="Normal 137 4 2" xfId="3466"/>
    <cellStyle name="Normal 137 4 2 2" xfId="11274"/>
    <cellStyle name="Normal 137 4 3" xfId="5906"/>
    <cellStyle name="Normal 137 4 3 2" xfId="13714"/>
    <cellStyle name="Normal 137 4 4" xfId="8834"/>
    <cellStyle name="Normal 137 5" xfId="1514"/>
    <cellStyle name="Normal 137 5 2" xfId="3954"/>
    <cellStyle name="Normal 137 5 2 2" xfId="11762"/>
    <cellStyle name="Normal 137 5 3" xfId="6394"/>
    <cellStyle name="Normal 137 5 3 2" xfId="14202"/>
    <cellStyle name="Normal 137 5 4" xfId="9322"/>
    <cellStyle name="Normal 137 6" xfId="2002"/>
    <cellStyle name="Normal 137 6 2" xfId="4442"/>
    <cellStyle name="Normal 137 6 2 2" xfId="12250"/>
    <cellStyle name="Normal 137 6 3" xfId="6882"/>
    <cellStyle name="Normal 137 6 3 2" xfId="14690"/>
    <cellStyle name="Normal 137 6 4" xfId="9810"/>
    <cellStyle name="Normal 137 7" xfId="2490"/>
    <cellStyle name="Normal 137 7 2" xfId="4930"/>
    <cellStyle name="Normal 137 7 2 2" xfId="12738"/>
    <cellStyle name="Normal 137 7 3" xfId="7370"/>
    <cellStyle name="Normal 137 7 3 2" xfId="15178"/>
    <cellStyle name="Normal 137 7 4" xfId="10298"/>
    <cellStyle name="Normal 137 8" xfId="2978"/>
    <cellStyle name="Normal 137 8 2" xfId="10786"/>
    <cellStyle name="Normal 137 9" xfId="5418"/>
    <cellStyle name="Normal 137 9 2" xfId="13226"/>
    <cellStyle name="Normal 138" xfId="558"/>
    <cellStyle name="Normal 138 10" xfId="7879"/>
    <cellStyle name="Normal 138 10 2" xfId="15687"/>
    <cellStyle name="Normal 138 11" xfId="8367"/>
    <cellStyle name="Normal 138 2" xfId="680"/>
    <cellStyle name="Normal 138 2 10" xfId="8489"/>
    <cellStyle name="Normal 138 2 2" xfId="925"/>
    <cellStyle name="Normal 138 2 2 2" xfId="1413"/>
    <cellStyle name="Normal 138 2 2 2 2" xfId="3853"/>
    <cellStyle name="Normal 138 2 2 2 2 2" xfId="11661"/>
    <cellStyle name="Normal 138 2 2 2 3" xfId="6293"/>
    <cellStyle name="Normal 138 2 2 2 3 2" xfId="14101"/>
    <cellStyle name="Normal 138 2 2 2 4" xfId="9221"/>
    <cellStyle name="Normal 138 2 2 3" xfId="1901"/>
    <cellStyle name="Normal 138 2 2 3 2" xfId="4341"/>
    <cellStyle name="Normal 138 2 2 3 2 2" xfId="12149"/>
    <cellStyle name="Normal 138 2 2 3 3" xfId="6781"/>
    <cellStyle name="Normal 138 2 2 3 3 2" xfId="14589"/>
    <cellStyle name="Normal 138 2 2 3 4" xfId="9709"/>
    <cellStyle name="Normal 138 2 2 4" xfId="2389"/>
    <cellStyle name="Normal 138 2 2 4 2" xfId="4829"/>
    <cellStyle name="Normal 138 2 2 4 2 2" xfId="12637"/>
    <cellStyle name="Normal 138 2 2 4 3" xfId="7269"/>
    <cellStyle name="Normal 138 2 2 4 3 2" xfId="15077"/>
    <cellStyle name="Normal 138 2 2 4 4" xfId="10197"/>
    <cellStyle name="Normal 138 2 2 5" xfId="2877"/>
    <cellStyle name="Normal 138 2 2 5 2" xfId="5317"/>
    <cellStyle name="Normal 138 2 2 5 2 2" xfId="13125"/>
    <cellStyle name="Normal 138 2 2 5 3" xfId="7757"/>
    <cellStyle name="Normal 138 2 2 5 3 2" xfId="15565"/>
    <cellStyle name="Normal 138 2 2 5 4" xfId="10685"/>
    <cellStyle name="Normal 138 2 2 6" xfId="3365"/>
    <cellStyle name="Normal 138 2 2 6 2" xfId="11173"/>
    <cellStyle name="Normal 138 2 2 7" xfId="5805"/>
    <cellStyle name="Normal 138 2 2 7 2" xfId="13613"/>
    <cellStyle name="Normal 138 2 2 8" xfId="8245"/>
    <cellStyle name="Normal 138 2 2 8 2" xfId="16053"/>
    <cellStyle name="Normal 138 2 2 9" xfId="8733"/>
    <cellStyle name="Normal 138 2 3" xfId="1169"/>
    <cellStyle name="Normal 138 2 3 2" xfId="3609"/>
    <cellStyle name="Normal 138 2 3 2 2" xfId="11417"/>
    <cellStyle name="Normal 138 2 3 3" xfId="6049"/>
    <cellStyle name="Normal 138 2 3 3 2" xfId="13857"/>
    <cellStyle name="Normal 138 2 3 4" xfId="8977"/>
    <cellStyle name="Normal 138 2 4" xfId="1657"/>
    <cellStyle name="Normal 138 2 4 2" xfId="4097"/>
    <cellStyle name="Normal 138 2 4 2 2" xfId="11905"/>
    <cellStyle name="Normal 138 2 4 3" xfId="6537"/>
    <cellStyle name="Normal 138 2 4 3 2" xfId="14345"/>
    <cellStyle name="Normal 138 2 4 4" xfId="9465"/>
    <cellStyle name="Normal 138 2 5" xfId="2145"/>
    <cellStyle name="Normal 138 2 5 2" xfId="4585"/>
    <cellStyle name="Normal 138 2 5 2 2" xfId="12393"/>
    <cellStyle name="Normal 138 2 5 3" xfId="7025"/>
    <cellStyle name="Normal 138 2 5 3 2" xfId="14833"/>
    <cellStyle name="Normal 138 2 5 4" xfId="9953"/>
    <cellStyle name="Normal 138 2 6" xfId="2633"/>
    <cellStyle name="Normal 138 2 6 2" xfId="5073"/>
    <cellStyle name="Normal 138 2 6 2 2" xfId="12881"/>
    <cellStyle name="Normal 138 2 6 3" xfId="7513"/>
    <cellStyle name="Normal 138 2 6 3 2" xfId="15321"/>
    <cellStyle name="Normal 138 2 6 4" xfId="10441"/>
    <cellStyle name="Normal 138 2 7" xfId="3121"/>
    <cellStyle name="Normal 138 2 7 2" xfId="10929"/>
    <cellStyle name="Normal 138 2 8" xfId="5561"/>
    <cellStyle name="Normal 138 2 8 2" xfId="13369"/>
    <cellStyle name="Normal 138 2 9" xfId="8001"/>
    <cellStyle name="Normal 138 2 9 2" xfId="15809"/>
    <cellStyle name="Normal 138 3" xfId="803"/>
    <cellStyle name="Normal 138 3 2" xfId="1291"/>
    <cellStyle name="Normal 138 3 2 2" xfId="3731"/>
    <cellStyle name="Normal 138 3 2 2 2" xfId="11539"/>
    <cellStyle name="Normal 138 3 2 3" xfId="6171"/>
    <cellStyle name="Normal 138 3 2 3 2" xfId="13979"/>
    <cellStyle name="Normal 138 3 2 4" xfId="9099"/>
    <cellStyle name="Normal 138 3 3" xfId="1779"/>
    <cellStyle name="Normal 138 3 3 2" xfId="4219"/>
    <cellStyle name="Normal 138 3 3 2 2" xfId="12027"/>
    <cellStyle name="Normal 138 3 3 3" xfId="6659"/>
    <cellStyle name="Normal 138 3 3 3 2" xfId="14467"/>
    <cellStyle name="Normal 138 3 3 4" xfId="9587"/>
    <cellStyle name="Normal 138 3 4" xfId="2267"/>
    <cellStyle name="Normal 138 3 4 2" xfId="4707"/>
    <cellStyle name="Normal 138 3 4 2 2" xfId="12515"/>
    <cellStyle name="Normal 138 3 4 3" xfId="7147"/>
    <cellStyle name="Normal 138 3 4 3 2" xfId="14955"/>
    <cellStyle name="Normal 138 3 4 4" xfId="10075"/>
    <cellStyle name="Normal 138 3 5" xfId="2755"/>
    <cellStyle name="Normal 138 3 5 2" xfId="5195"/>
    <cellStyle name="Normal 138 3 5 2 2" xfId="13003"/>
    <cellStyle name="Normal 138 3 5 3" xfId="7635"/>
    <cellStyle name="Normal 138 3 5 3 2" xfId="15443"/>
    <cellStyle name="Normal 138 3 5 4" xfId="10563"/>
    <cellStyle name="Normal 138 3 6" xfId="3243"/>
    <cellStyle name="Normal 138 3 6 2" xfId="11051"/>
    <cellStyle name="Normal 138 3 7" xfId="5683"/>
    <cellStyle name="Normal 138 3 7 2" xfId="13491"/>
    <cellStyle name="Normal 138 3 8" xfId="8123"/>
    <cellStyle name="Normal 138 3 8 2" xfId="15931"/>
    <cellStyle name="Normal 138 3 9" xfId="8611"/>
    <cellStyle name="Normal 138 4" xfId="1047"/>
    <cellStyle name="Normal 138 4 2" xfId="3487"/>
    <cellStyle name="Normal 138 4 2 2" xfId="11295"/>
    <cellStyle name="Normal 138 4 3" xfId="5927"/>
    <cellStyle name="Normal 138 4 3 2" xfId="13735"/>
    <cellStyle name="Normal 138 4 4" xfId="8855"/>
    <cellStyle name="Normal 138 5" xfId="1535"/>
    <cellStyle name="Normal 138 5 2" xfId="3975"/>
    <cellStyle name="Normal 138 5 2 2" xfId="11783"/>
    <cellStyle name="Normal 138 5 3" xfId="6415"/>
    <cellStyle name="Normal 138 5 3 2" xfId="14223"/>
    <cellStyle name="Normal 138 5 4" xfId="9343"/>
    <cellStyle name="Normal 138 6" xfId="2023"/>
    <cellStyle name="Normal 138 6 2" xfId="4463"/>
    <cellStyle name="Normal 138 6 2 2" xfId="12271"/>
    <cellStyle name="Normal 138 6 3" xfId="6903"/>
    <cellStyle name="Normal 138 6 3 2" xfId="14711"/>
    <cellStyle name="Normal 138 6 4" xfId="9831"/>
    <cellStyle name="Normal 138 7" xfId="2511"/>
    <cellStyle name="Normal 138 7 2" xfId="4951"/>
    <cellStyle name="Normal 138 7 2 2" xfId="12759"/>
    <cellStyle name="Normal 138 7 3" xfId="7391"/>
    <cellStyle name="Normal 138 7 3 2" xfId="15199"/>
    <cellStyle name="Normal 138 7 4" xfId="10319"/>
    <cellStyle name="Normal 138 8" xfId="2999"/>
    <cellStyle name="Normal 138 8 2" xfId="10807"/>
    <cellStyle name="Normal 138 9" xfId="5439"/>
    <cellStyle name="Normal 138 9 2" xfId="13247"/>
    <cellStyle name="Normal 139" xfId="522"/>
    <cellStyle name="Normal 139 10" xfId="7843"/>
    <cellStyle name="Normal 139 10 2" xfId="15651"/>
    <cellStyle name="Normal 139 11" xfId="8331"/>
    <cellStyle name="Normal 139 2" xfId="644"/>
    <cellStyle name="Normal 139 2 10" xfId="8453"/>
    <cellStyle name="Normal 139 2 2" xfId="889"/>
    <cellStyle name="Normal 139 2 2 2" xfId="1377"/>
    <cellStyle name="Normal 139 2 2 2 2" xfId="3817"/>
    <cellStyle name="Normal 139 2 2 2 2 2" xfId="11625"/>
    <cellStyle name="Normal 139 2 2 2 3" xfId="6257"/>
    <cellStyle name="Normal 139 2 2 2 3 2" xfId="14065"/>
    <cellStyle name="Normal 139 2 2 2 4" xfId="9185"/>
    <cellStyle name="Normal 139 2 2 3" xfId="1865"/>
    <cellStyle name="Normal 139 2 2 3 2" xfId="4305"/>
    <cellStyle name="Normal 139 2 2 3 2 2" xfId="12113"/>
    <cellStyle name="Normal 139 2 2 3 3" xfId="6745"/>
    <cellStyle name="Normal 139 2 2 3 3 2" xfId="14553"/>
    <cellStyle name="Normal 139 2 2 3 4" xfId="9673"/>
    <cellStyle name="Normal 139 2 2 4" xfId="2353"/>
    <cellStyle name="Normal 139 2 2 4 2" xfId="4793"/>
    <cellStyle name="Normal 139 2 2 4 2 2" xfId="12601"/>
    <cellStyle name="Normal 139 2 2 4 3" xfId="7233"/>
    <cellStyle name="Normal 139 2 2 4 3 2" xfId="15041"/>
    <cellStyle name="Normal 139 2 2 4 4" xfId="10161"/>
    <cellStyle name="Normal 139 2 2 5" xfId="2841"/>
    <cellStyle name="Normal 139 2 2 5 2" xfId="5281"/>
    <cellStyle name="Normal 139 2 2 5 2 2" xfId="13089"/>
    <cellStyle name="Normal 139 2 2 5 3" xfId="7721"/>
    <cellStyle name="Normal 139 2 2 5 3 2" xfId="15529"/>
    <cellStyle name="Normal 139 2 2 5 4" xfId="10649"/>
    <cellStyle name="Normal 139 2 2 6" xfId="3329"/>
    <cellStyle name="Normal 139 2 2 6 2" xfId="11137"/>
    <cellStyle name="Normal 139 2 2 7" xfId="5769"/>
    <cellStyle name="Normal 139 2 2 7 2" xfId="13577"/>
    <cellStyle name="Normal 139 2 2 8" xfId="8209"/>
    <cellStyle name="Normal 139 2 2 8 2" xfId="16017"/>
    <cellStyle name="Normal 139 2 2 9" xfId="8697"/>
    <cellStyle name="Normal 139 2 3" xfId="1133"/>
    <cellStyle name="Normal 139 2 3 2" xfId="3573"/>
    <cellStyle name="Normal 139 2 3 2 2" xfId="11381"/>
    <cellStyle name="Normal 139 2 3 3" xfId="6013"/>
    <cellStyle name="Normal 139 2 3 3 2" xfId="13821"/>
    <cellStyle name="Normal 139 2 3 4" xfId="8941"/>
    <cellStyle name="Normal 139 2 4" xfId="1621"/>
    <cellStyle name="Normal 139 2 4 2" xfId="4061"/>
    <cellStyle name="Normal 139 2 4 2 2" xfId="11869"/>
    <cellStyle name="Normal 139 2 4 3" xfId="6501"/>
    <cellStyle name="Normal 139 2 4 3 2" xfId="14309"/>
    <cellStyle name="Normal 139 2 4 4" xfId="9429"/>
    <cellStyle name="Normal 139 2 5" xfId="2109"/>
    <cellStyle name="Normal 139 2 5 2" xfId="4549"/>
    <cellStyle name="Normal 139 2 5 2 2" xfId="12357"/>
    <cellStyle name="Normal 139 2 5 3" xfId="6989"/>
    <cellStyle name="Normal 139 2 5 3 2" xfId="14797"/>
    <cellStyle name="Normal 139 2 5 4" xfId="9917"/>
    <cellStyle name="Normal 139 2 6" xfId="2597"/>
    <cellStyle name="Normal 139 2 6 2" xfId="5037"/>
    <cellStyle name="Normal 139 2 6 2 2" xfId="12845"/>
    <cellStyle name="Normal 139 2 6 3" xfId="7477"/>
    <cellStyle name="Normal 139 2 6 3 2" xfId="15285"/>
    <cellStyle name="Normal 139 2 6 4" xfId="10405"/>
    <cellStyle name="Normal 139 2 7" xfId="3085"/>
    <cellStyle name="Normal 139 2 7 2" xfId="10893"/>
    <cellStyle name="Normal 139 2 8" xfId="5525"/>
    <cellStyle name="Normal 139 2 8 2" xfId="13333"/>
    <cellStyle name="Normal 139 2 9" xfId="7965"/>
    <cellStyle name="Normal 139 2 9 2" xfId="15773"/>
    <cellStyle name="Normal 139 3" xfId="767"/>
    <cellStyle name="Normal 139 3 2" xfId="1255"/>
    <cellStyle name="Normal 139 3 2 2" xfId="3695"/>
    <cellStyle name="Normal 139 3 2 2 2" xfId="11503"/>
    <cellStyle name="Normal 139 3 2 3" xfId="6135"/>
    <cellStyle name="Normal 139 3 2 3 2" xfId="13943"/>
    <cellStyle name="Normal 139 3 2 4" xfId="9063"/>
    <cellStyle name="Normal 139 3 3" xfId="1743"/>
    <cellStyle name="Normal 139 3 3 2" xfId="4183"/>
    <cellStyle name="Normal 139 3 3 2 2" xfId="11991"/>
    <cellStyle name="Normal 139 3 3 3" xfId="6623"/>
    <cellStyle name="Normal 139 3 3 3 2" xfId="14431"/>
    <cellStyle name="Normal 139 3 3 4" xfId="9551"/>
    <cellStyle name="Normal 139 3 4" xfId="2231"/>
    <cellStyle name="Normal 139 3 4 2" xfId="4671"/>
    <cellStyle name="Normal 139 3 4 2 2" xfId="12479"/>
    <cellStyle name="Normal 139 3 4 3" xfId="7111"/>
    <cellStyle name="Normal 139 3 4 3 2" xfId="14919"/>
    <cellStyle name="Normal 139 3 4 4" xfId="10039"/>
    <cellStyle name="Normal 139 3 5" xfId="2719"/>
    <cellStyle name="Normal 139 3 5 2" xfId="5159"/>
    <cellStyle name="Normal 139 3 5 2 2" xfId="12967"/>
    <cellStyle name="Normal 139 3 5 3" xfId="7599"/>
    <cellStyle name="Normal 139 3 5 3 2" xfId="15407"/>
    <cellStyle name="Normal 139 3 5 4" xfId="10527"/>
    <cellStyle name="Normal 139 3 6" xfId="3207"/>
    <cellStyle name="Normal 139 3 6 2" xfId="11015"/>
    <cellStyle name="Normal 139 3 7" xfId="5647"/>
    <cellStyle name="Normal 139 3 7 2" xfId="13455"/>
    <cellStyle name="Normal 139 3 8" xfId="8087"/>
    <cellStyle name="Normal 139 3 8 2" xfId="15895"/>
    <cellStyle name="Normal 139 3 9" xfId="8575"/>
    <cellStyle name="Normal 139 4" xfId="1011"/>
    <cellStyle name="Normal 139 4 2" xfId="3451"/>
    <cellStyle name="Normal 139 4 2 2" xfId="11259"/>
    <cellStyle name="Normal 139 4 3" xfId="5891"/>
    <cellStyle name="Normal 139 4 3 2" xfId="13699"/>
    <cellStyle name="Normal 139 4 4" xfId="8819"/>
    <cellStyle name="Normal 139 5" xfId="1499"/>
    <cellStyle name="Normal 139 5 2" xfId="3939"/>
    <cellStyle name="Normal 139 5 2 2" xfId="11747"/>
    <cellStyle name="Normal 139 5 3" xfId="6379"/>
    <cellStyle name="Normal 139 5 3 2" xfId="14187"/>
    <cellStyle name="Normal 139 5 4" xfId="9307"/>
    <cellStyle name="Normal 139 6" xfId="1987"/>
    <cellStyle name="Normal 139 6 2" xfId="4427"/>
    <cellStyle name="Normal 139 6 2 2" xfId="12235"/>
    <cellStyle name="Normal 139 6 3" xfId="6867"/>
    <cellStyle name="Normal 139 6 3 2" xfId="14675"/>
    <cellStyle name="Normal 139 6 4" xfId="9795"/>
    <cellStyle name="Normal 139 7" xfId="2475"/>
    <cellStyle name="Normal 139 7 2" xfId="4915"/>
    <cellStyle name="Normal 139 7 2 2" xfId="12723"/>
    <cellStyle name="Normal 139 7 3" xfId="7355"/>
    <cellStyle name="Normal 139 7 3 2" xfId="15163"/>
    <cellStyle name="Normal 139 7 4" xfId="10283"/>
    <cellStyle name="Normal 139 8" xfId="2963"/>
    <cellStyle name="Normal 139 8 2" xfId="10771"/>
    <cellStyle name="Normal 139 9" xfId="5403"/>
    <cellStyle name="Normal 139 9 2" xfId="13211"/>
    <cellStyle name="Normal 14" xfId="225"/>
    <cellStyle name="Normal 140" xfId="545"/>
    <cellStyle name="Normal 140 10" xfId="7866"/>
    <cellStyle name="Normal 140 10 2" xfId="15674"/>
    <cellStyle name="Normal 140 11" xfId="8354"/>
    <cellStyle name="Normal 140 2" xfId="667"/>
    <cellStyle name="Normal 140 2 10" xfId="8476"/>
    <cellStyle name="Normal 140 2 2" xfId="912"/>
    <cellStyle name="Normal 140 2 2 2" xfId="1400"/>
    <cellStyle name="Normal 140 2 2 2 2" xfId="3840"/>
    <cellStyle name="Normal 140 2 2 2 2 2" xfId="11648"/>
    <cellStyle name="Normal 140 2 2 2 3" xfId="6280"/>
    <cellStyle name="Normal 140 2 2 2 3 2" xfId="14088"/>
    <cellStyle name="Normal 140 2 2 2 4" xfId="9208"/>
    <cellStyle name="Normal 140 2 2 3" xfId="1888"/>
    <cellStyle name="Normal 140 2 2 3 2" xfId="4328"/>
    <cellStyle name="Normal 140 2 2 3 2 2" xfId="12136"/>
    <cellStyle name="Normal 140 2 2 3 3" xfId="6768"/>
    <cellStyle name="Normal 140 2 2 3 3 2" xfId="14576"/>
    <cellStyle name="Normal 140 2 2 3 4" xfId="9696"/>
    <cellStyle name="Normal 140 2 2 4" xfId="2376"/>
    <cellStyle name="Normal 140 2 2 4 2" xfId="4816"/>
    <cellStyle name="Normal 140 2 2 4 2 2" xfId="12624"/>
    <cellStyle name="Normal 140 2 2 4 3" xfId="7256"/>
    <cellStyle name="Normal 140 2 2 4 3 2" xfId="15064"/>
    <cellStyle name="Normal 140 2 2 4 4" xfId="10184"/>
    <cellStyle name="Normal 140 2 2 5" xfId="2864"/>
    <cellStyle name="Normal 140 2 2 5 2" xfId="5304"/>
    <cellStyle name="Normal 140 2 2 5 2 2" xfId="13112"/>
    <cellStyle name="Normal 140 2 2 5 3" xfId="7744"/>
    <cellStyle name="Normal 140 2 2 5 3 2" xfId="15552"/>
    <cellStyle name="Normal 140 2 2 5 4" xfId="10672"/>
    <cellStyle name="Normal 140 2 2 6" xfId="3352"/>
    <cellStyle name="Normal 140 2 2 6 2" xfId="11160"/>
    <cellStyle name="Normal 140 2 2 7" xfId="5792"/>
    <cellStyle name="Normal 140 2 2 7 2" xfId="13600"/>
    <cellStyle name="Normal 140 2 2 8" xfId="8232"/>
    <cellStyle name="Normal 140 2 2 8 2" xfId="16040"/>
    <cellStyle name="Normal 140 2 2 9" xfId="8720"/>
    <cellStyle name="Normal 140 2 3" xfId="1156"/>
    <cellStyle name="Normal 140 2 3 2" xfId="3596"/>
    <cellStyle name="Normal 140 2 3 2 2" xfId="11404"/>
    <cellStyle name="Normal 140 2 3 3" xfId="6036"/>
    <cellStyle name="Normal 140 2 3 3 2" xfId="13844"/>
    <cellStyle name="Normal 140 2 3 4" xfId="8964"/>
    <cellStyle name="Normal 140 2 4" xfId="1644"/>
    <cellStyle name="Normal 140 2 4 2" xfId="4084"/>
    <cellStyle name="Normal 140 2 4 2 2" xfId="11892"/>
    <cellStyle name="Normal 140 2 4 3" xfId="6524"/>
    <cellStyle name="Normal 140 2 4 3 2" xfId="14332"/>
    <cellStyle name="Normal 140 2 4 4" xfId="9452"/>
    <cellStyle name="Normal 140 2 5" xfId="2132"/>
    <cellStyle name="Normal 140 2 5 2" xfId="4572"/>
    <cellStyle name="Normal 140 2 5 2 2" xfId="12380"/>
    <cellStyle name="Normal 140 2 5 3" xfId="7012"/>
    <cellStyle name="Normal 140 2 5 3 2" xfId="14820"/>
    <cellStyle name="Normal 140 2 5 4" xfId="9940"/>
    <cellStyle name="Normal 140 2 6" xfId="2620"/>
    <cellStyle name="Normal 140 2 6 2" xfId="5060"/>
    <cellStyle name="Normal 140 2 6 2 2" xfId="12868"/>
    <cellStyle name="Normal 140 2 6 3" xfId="7500"/>
    <cellStyle name="Normal 140 2 6 3 2" xfId="15308"/>
    <cellStyle name="Normal 140 2 6 4" xfId="10428"/>
    <cellStyle name="Normal 140 2 7" xfId="3108"/>
    <cellStyle name="Normal 140 2 7 2" xfId="10916"/>
    <cellStyle name="Normal 140 2 8" xfId="5548"/>
    <cellStyle name="Normal 140 2 8 2" xfId="13356"/>
    <cellStyle name="Normal 140 2 9" xfId="7988"/>
    <cellStyle name="Normal 140 2 9 2" xfId="15796"/>
    <cellStyle name="Normal 140 3" xfId="790"/>
    <cellStyle name="Normal 140 3 2" xfId="1278"/>
    <cellStyle name="Normal 140 3 2 2" xfId="3718"/>
    <cellStyle name="Normal 140 3 2 2 2" xfId="11526"/>
    <cellStyle name="Normal 140 3 2 3" xfId="6158"/>
    <cellStyle name="Normal 140 3 2 3 2" xfId="13966"/>
    <cellStyle name="Normal 140 3 2 4" xfId="9086"/>
    <cellStyle name="Normal 140 3 3" xfId="1766"/>
    <cellStyle name="Normal 140 3 3 2" xfId="4206"/>
    <cellStyle name="Normal 140 3 3 2 2" xfId="12014"/>
    <cellStyle name="Normal 140 3 3 3" xfId="6646"/>
    <cellStyle name="Normal 140 3 3 3 2" xfId="14454"/>
    <cellStyle name="Normal 140 3 3 4" xfId="9574"/>
    <cellStyle name="Normal 140 3 4" xfId="2254"/>
    <cellStyle name="Normal 140 3 4 2" xfId="4694"/>
    <cellStyle name="Normal 140 3 4 2 2" xfId="12502"/>
    <cellStyle name="Normal 140 3 4 3" xfId="7134"/>
    <cellStyle name="Normal 140 3 4 3 2" xfId="14942"/>
    <cellStyle name="Normal 140 3 4 4" xfId="10062"/>
    <cellStyle name="Normal 140 3 5" xfId="2742"/>
    <cellStyle name="Normal 140 3 5 2" xfId="5182"/>
    <cellStyle name="Normal 140 3 5 2 2" xfId="12990"/>
    <cellStyle name="Normal 140 3 5 3" xfId="7622"/>
    <cellStyle name="Normal 140 3 5 3 2" xfId="15430"/>
    <cellStyle name="Normal 140 3 5 4" xfId="10550"/>
    <cellStyle name="Normal 140 3 6" xfId="3230"/>
    <cellStyle name="Normal 140 3 6 2" xfId="11038"/>
    <cellStyle name="Normal 140 3 7" xfId="5670"/>
    <cellStyle name="Normal 140 3 7 2" xfId="13478"/>
    <cellStyle name="Normal 140 3 8" xfId="8110"/>
    <cellStyle name="Normal 140 3 8 2" xfId="15918"/>
    <cellStyle name="Normal 140 3 9" xfId="8598"/>
    <cellStyle name="Normal 140 4" xfId="1034"/>
    <cellStyle name="Normal 140 4 2" xfId="3474"/>
    <cellStyle name="Normal 140 4 2 2" xfId="11282"/>
    <cellStyle name="Normal 140 4 3" xfId="5914"/>
    <cellStyle name="Normal 140 4 3 2" xfId="13722"/>
    <cellStyle name="Normal 140 4 4" xfId="8842"/>
    <cellStyle name="Normal 140 5" xfId="1522"/>
    <cellStyle name="Normal 140 5 2" xfId="3962"/>
    <cellStyle name="Normal 140 5 2 2" xfId="11770"/>
    <cellStyle name="Normal 140 5 3" xfId="6402"/>
    <cellStyle name="Normal 140 5 3 2" xfId="14210"/>
    <cellStyle name="Normal 140 5 4" xfId="9330"/>
    <cellStyle name="Normal 140 6" xfId="2010"/>
    <cellStyle name="Normal 140 6 2" xfId="4450"/>
    <cellStyle name="Normal 140 6 2 2" xfId="12258"/>
    <cellStyle name="Normal 140 6 3" xfId="6890"/>
    <cellStyle name="Normal 140 6 3 2" xfId="14698"/>
    <cellStyle name="Normal 140 6 4" xfId="9818"/>
    <cellStyle name="Normal 140 7" xfId="2498"/>
    <cellStyle name="Normal 140 7 2" xfId="4938"/>
    <cellStyle name="Normal 140 7 2 2" xfId="12746"/>
    <cellStyle name="Normal 140 7 3" xfId="7378"/>
    <cellStyle name="Normal 140 7 3 2" xfId="15186"/>
    <cellStyle name="Normal 140 7 4" xfId="10306"/>
    <cellStyle name="Normal 140 8" xfId="2986"/>
    <cellStyle name="Normal 140 8 2" xfId="10794"/>
    <cellStyle name="Normal 140 9" xfId="5426"/>
    <cellStyle name="Normal 140 9 2" xfId="13234"/>
    <cellStyle name="Normal 141" xfId="548"/>
    <cellStyle name="Normal 141 10" xfId="7869"/>
    <cellStyle name="Normal 141 10 2" xfId="15677"/>
    <cellStyle name="Normal 141 11" xfId="8357"/>
    <cellStyle name="Normal 141 2" xfId="670"/>
    <cellStyle name="Normal 141 2 10" xfId="8479"/>
    <cellStyle name="Normal 141 2 2" xfId="915"/>
    <cellStyle name="Normal 141 2 2 2" xfId="1403"/>
    <cellStyle name="Normal 141 2 2 2 2" xfId="3843"/>
    <cellStyle name="Normal 141 2 2 2 2 2" xfId="11651"/>
    <cellStyle name="Normal 141 2 2 2 3" xfId="6283"/>
    <cellStyle name="Normal 141 2 2 2 3 2" xfId="14091"/>
    <cellStyle name="Normal 141 2 2 2 4" xfId="9211"/>
    <cellStyle name="Normal 141 2 2 3" xfId="1891"/>
    <cellStyle name="Normal 141 2 2 3 2" xfId="4331"/>
    <cellStyle name="Normal 141 2 2 3 2 2" xfId="12139"/>
    <cellStyle name="Normal 141 2 2 3 3" xfId="6771"/>
    <cellStyle name="Normal 141 2 2 3 3 2" xfId="14579"/>
    <cellStyle name="Normal 141 2 2 3 4" xfId="9699"/>
    <cellStyle name="Normal 141 2 2 4" xfId="2379"/>
    <cellStyle name="Normal 141 2 2 4 2" xfId="4819"/>
    <cellStyle name="Normal 141 2 2 4 2 2" xfId="12627"/>
    <cellStyle name="Normal 141 2 2 4 3" xfId="7259"/>
    <cellStyle name="Normal 141 2 2 4 3 2" xfId="15067"/>
    <cellStyle name="Normal 141 2 2 4 4" xfId="10187"/>
    <cellStyle name="Normal 141 2 2 5" xfId="2867"/>
    <cellStyle name="Normal 141 2 2 5 2" xfId="5307"/>
    <cellStyle name="Normal 141 2 2 5 2 2" xfId="13115"/>
    <cellStyle name="Normal 141 2 2 5 3" xfId="7747"/>
    <cellStyle name="Normal 141 2 2 5 3 2" xfId="15555"/>
    <cellStyle name="Normal 141 2 2 5 4" xfId="10675"/>
    <cellStyle name="Normal 141 2 2 6" xfId="3355"/>
    <cellStyle name="Normal 141 2 2 6 2" xfId="11163"/>
    <cellStyle name="Normal 141 2 2 7" xfId="5795"/>
    <cellStyle name="Normal 141 2 2 7 2" xfId="13603"/>
    <cellStyle name="Normal 141 2 2 8" xfId="8235"/>
    <cellStyle name="Normal 141 2 2 8 2" xfId="16043"/>
    <cellStyle name="Normal 141 2 2 9" xfId="8723"/>
    <cellStyle name="Normal 141 2 3" xfId="1159"/>
    <cellStyle name="Normal 141 2 3 2" xfId="3599"/>
    <cellStyle name="Normal 141 2 3 2 2" xfId="11407"/>
    <cellStyle name="Normal 141 2 3 3" xfId="6039"/>
    <cellStyle name="Normal 141 2 3 3 2" xfId="13847"/>
    <cellStyle name="Normal 141 2 3 4" xfId="8967"/>
    <cellStyle name="Normal 141 2 4" xfId="1647"/>
    <cellStyle name="Normal 141 2 4 2" xfId="4087"/>
    <cellStyle name="Normal 141 2 4 2 2" xfId="11895"/>
    <cellStyle name="Normal 141 2 4 3" xfId="6527"/>
    <cellStyle name="Normal 141 2 4 3 2" xfId="14335"/>
    <cellStyle name="Normal 141 2 4 4" xfId="9455"/>
    <cellStyle name="Normal 141 2 5" xfId="2135"/>
    <cellStyle name="Normal 141 2 5 2" xfId="4575"/>
    <cellStyle name="Normal 141 2 5 2 2" xfId="12383"/>
    <cellStyle name="Normal 141 2 5 3" xfId="7015"/>
    <cellStyle name="Normal 141 2 5 3 2" xfId="14823"/>
    <cellStyle name="Normal 141 2 5 4" xfId="9943"/>
    <cellStyle name="Normal 141 2 6" xfId="2623"/>
    <cellStyle name="Normal 141 2 6 2" xfId="5063"/>
    <cellStyle name="Normal 141 2 6 2 2" xfId="12871"/>
    <cellStyle name="Normal 141 2 6 3" xfId="7503"/>
    <cellStyle name="Normal 141 2 6 3 2" xfId="15311"/>
    <cellStyle name="Normal 141 2 6 4" xfId="10431"/>
    <cellStyle name="Normal 141 2 7" xfId="3111"/>
    <cellStyle name="Normal 141 2 7 2" xfId="10919"/>
    <cellStyle name="Normal 141 2 8" xfId="5551"/>
    <cellStyle name="Normal 141 2 8 2" xfId="13359"/>
    <cellStyle name="Normal 141 2 9" xfId="7991"/>
    <cellStyle name="Normal 141 2 9 2" xfId="15799"/>
    <cellStyle name="Normal 141 3" xfId="793"/>
    <cellStyle name="Normal 141 3 2" xfId="1281"/>
    <cellStyle name="Normal 141 3 2 2" xfId="3721"/>
    <cellStyle name="Normal 141 3 2 2 2" xfId="11529"/>
    <cellStyle name="Normal 141 3 2 3" xfId="6161"/>
    <cellStyle name="Normal 141 3 2 3 2" xfId="13969"/>
    <cellStyle name="Normal 141 3 2 4" xfId="9089"/>
    <cellStyle name="Normal 141 3 3" xfId="1769"/>
    <cellStyle name="Normal 141 3 3 2" xfId="4209"/>
    <cellStyle name="Normal 141 3 3 2 2" xfId="12017"/>
    <cellStyle name="Normal 141 3 3 3" xfId="6649"/>
    <cellStyle name="Normal 141 3 3 3 2" xfId="14457"/>
    <cellStyle name="Normal 141 3 3 4" xfId="9577"/>
    <cellStyle name="Normal 141 3 4" xfId="2257"/>
    <cellStyle name="Normal 141 3 4 2" xfId="4697"/>
    <cellStyle name="Normal 141 3 4 2 2" xfId="12505"/>
    <cellStyle name="Normal 141 3 4 3" xfId="7137"/>
    <cellStyle name="Normal 141 3 4 3 2" xfId="14945"/>
    <cellStyle name="Normal 141 3 4 4" xfId="10065"/>
    <cellStyle name="Normal 141 3 5" xfId="2745"/>
    <cellStyle name="Normal 141 3 5 2" xfId="5185"/>
    <cellStyle name="Normal 141 3 5 2 2" xfId="12993"/>
    <cellStyle name="Normal 141 3 5 3" xfId="7625"/>
    <cellStyle name="Normal 141 3 5 3 2" xfId="15433"/>
    <cellStyle name="Normal 141 3 5 4" xfId="10553"/>
    <cellStyle name="Normal 141 3 6" xfId="3233"/>
    <cellStyle name="Normal 141 3 6 2" xfId="11041"/>
    <cellStyle name="Normal 141 3 7" xfId="5673"/>
    <cellStyle name="Normal 141 3 7 2" xfId="13481"/>
    <cellStyle name="Normal 141 3 8" xfId="8113"/>
    <cellStyle name="Normal 141 3 8 2" xfId="15921"/>
    <cellStyle name="Normal 141 3 9" xfId="8601"/>
    <cellStyle name="Normal 141 4" xfId="1037"/>
    <cellStyle name="Normal 141 4 2" xfId="3477"/>
    <cellStyle name="Normal 141 4 2 2" xfId="11285"/>
    <cellStyle name="Normal 141 4 3" xfId="5917"/>
    <cellStyle name="Normal 141 4 3 2" xfId="13725"/>
    <cellStyle name="Normal 141 4 4" xfId="8845"/>
    <cellStyle name="Normal 141 5" xfId="1525"/>
    <cellStyle name="Normal 141 5 2" xfId="3965"/>
    <cellStyle name="Normal 141 5 2 2" xfId="11773"/>
    <cellStyle name="Normal 141 5 3" xfId="6405"/>
    <cellStyle name="Normal 141 5 3 2" xfId="14213"/>
    <cellStyle name="Normal 141 5 4" xfId="9333"/>
    <cellStyle name="Normal 141 6" xfId="2013"/>
    <cellStyle name="Normal 141 6 2" xfId="4453"/>
    <cellStyle name="Normal 141 6 2 2" xfId="12261"/>
    <cellStyle name="Normal 141 6 3" xfId="6893"/>
    <cellStyle name="Normal 141 6 3 2" xfId="14701"/>
    <cellStyle name="Normal 141 6 4" xfId="9821"/>
    <cellStyle name="Normal 141 7" xfId="2501"/>
    <cellStyle name="Normal 141 7 2" xfId="4941"/>
    <cellStyle name="Normal 141 7 2 2" xfId="12749"/>
    <cellStyle name="Normal 141 7 3" xfId="7381"/>
    <cellStyle name="Normal 141 7 3 2" xfId="15189"/>
    <cellStyle name="Normal 141 7 4" xfId="10309"/>
    <cellStyle name="Normal 141 8" xfId="2989"/>
    <cellStyle name="Normal 141 8 2" xfId="10797"/>
    <cellStyle name="Normal 141 9" xfId="5429"/>
    <cellStyle name="Normal 141 9 2" xfId="13237"/>
    <cellStyle name="Normal 142" xfId="541"/>
    <cellStyle name="Normal 142 10" xfId="7862"/>
    <cellStyle name="Normal 142 10 2" xfId="15670"/>
    <cellStyle name="Normal 142 11" xfId="8350"/>
    <cellStyle name="Normal 142 2" xfId="663"/>
    <cellStyle name="Normal 142 2 10" xfId="8472"/>
    <cellStyle name="Normal 142 2 2" xfId="908"/>
    <cellStyle name="Normal 142 2 2 2" xfId="1396"/>
    <cellStyle name="Normal 142 2 2 2 2" xfId="3836"/>
    <cellStyle name="Normal 142 2 2 2 2 2" xfId="11644"/>
    <cellStyle name="Normal 142 2 2 2 3" xfId="6276"/>
    <cellStyle name="Normal 142 2 2 2 3 2" xfId="14084"/>
    <cellStyle name="Normal 142 2 2 2 4" xfId="9204"/>
    <cellStyle name="Normal 142 2 2 3" xfId="1884"/>
    <cellStyle name="Normal 142 2 2 3 2" xfId="4324"/>
    <cellStyle name="Normal 142 2 2 3 2 2" xfId="12132"/>
    <cellStyle name="Normal 142 2 2 3 3" xfId="6764"/>
    <cellStyle name="Normal 142 2 2 3 3 2" xfId="14572"/>
    <cellStyle name="Normal 142 2 2 3 4" xfId="9692"/>
    <cellStyle name="Normal 142 2 2 4" xfId="2372"/>
    <cellStyle name="Normal 142 2 2 4 2" xfId="4812"/>
    <cellStyle name="Normal 142 2 2 4 2 2" xfId="12620"/>
    <cellStyle name="Normal 142 2 2 4 3" xfId="7252"/>
    <cellStyle name="Normal 142 2 2 4 3 2" xfId="15060"/>
    <cellStyle name="Normal 142 2 2 4 4" xfId="10180"/>
    <cellStyle name="Normal 142 2 2 5" xfId="2860"/>
    <cellStyle name="Normal 142 2 2 5 2" xfId="5300"/>
    <cellStyle name="Normal 142 2 2 5 2 2" xfId="13108"/>
    <cellStyle name="Normal 142 2 2 5 3" xfId="7740"/>
    <cellStyle name="Normal 142 2 2 5 3 2" xfId="15548"/>
    <cellStyle name="Normal 142 2 2 5 4" xfId="10668"/>
    <cellStyle name="Normal 142 2 2 6" xfId="3348"/>
    <cellStyle name="Normal 142 2 2 6 2" xfId="11156"/>
    <cellStyle name="Normal 142 2 2 7" xfId="5788"/>
    <cellStyle name="Normal 142 2 2 7 2" xfId="13596"/>
    <cellStyle name="Normal 142 2 2 8" xfId="8228"/>
    <cellStyle name="Normal 142 2 2 8 2" xfId="16036"/>
    <cellStyle name="Normal 142 2 2 9" xfId="8716"/>
    <cellStyle name="Normal 142 2 3" xfId="1152"/>
    <cellStyle name="Normal 142 2 3 2" xfId="3592"/>
    <cellStyle name="Normal 142 2 3 2 2" xfId="11400"/>
    <cellStyle name="Normal 142 2 3 3" xfId="6032"/>
    <cellStyle name="Normal 142 2 3 3 2" xfId="13840"/>
    <cellStyle name="Normal 142 2 3 4" xfId="8960"/>
    <cellStyle name="Normal 142 2 4" xfId="1640"/>
    <cellStyle name="Normal 142 2 4 2" xfId="4080"/>
    <cellStyle name="Normal 142 2 4 2 2" xfId="11888"/>
    <cellStyle name="Normal 142 2 4 3" xfId="6520"/>
    <cellStyle name="Normal 142 2 4 3 2" xfId="14328"/>
    <cellStyle name="Normal 142 2 4 4" xfId="9448"/>
    <cellStyle name="Normal 142 2 5" xfId="2128"/>
    <cellStyle name="Normal 142 2 5 2" xfId="4568"/>
    <cellStyle name="Normal 142 2 5 2 2" xfId="12376"/>
    <cellStyle name="Normal 142 2 5 3" xfId="7008"/>
    <cellStyle name="Normal 142 2 5 3 2" xfId="14816"/>
    <cellStyle name="Normal 142 2 5 4" xfId="9936"/>
    <cellStyle name="Normal 142 2 6" xfId="2616"/>
    <cellStyle name="Normal 142 2 6 2" xfId="5056"/>
    <cellStyle name="Normal 142 2 6 2 2" xfId="12864"/>
    <cellStyle name="Normal 142 2 6 3" xfId="7496"/>
    <cellStyle name="Normal 142 2 6 3 2" xfId="15304"/>
    <cellStyle name="Normal 142 2 6 4" xfId="10424"/>
    <cellStyle name="Normal 142 2 7" xfId="3104"/>
    <cellStyle name="Normal 142 2 7 2" xfId="10912"/>
    <cellStyle name="Normal 142 2 8" xfId="5544"/>
    <cellStyle name="Normal 142 2 8 2" xfId="13352"/>
    <cellStyle name="Normal 142 2 9" xfId="7984"/>
    <cellStyle name="Normal 142 2 9 2" xfId="15792"/>
    <cellStyle name="Normal 142 3" xfId="786"/>
    <cellStyle name="Normal 142 3 2" xfId="1274"/>
    <cellStyle name="Normal 142 3 2 2" xfId="3714"/>
    <cellStyle name="Normal 142 3 2 2 2" xfId="11522"/>
    <cellStyle name="Normal 142 3 2 3" xfId="6154"/>
    <cellStyle name="Normal 142 3 2 3 2" xfId="13962"/>
    <cellStyle name="Normal 142 3 2 4" xfId="9082"/>
    <cellStyle name="Normal 142 3 3" xfId="1762"/>
    <cellStyle name="Normal 142 3 3 2" xfId="4202"/>
    <cellStyle name="Normal 142 3 3 2 2" xfId="12010"/>
    <cellStyle name="Normal 142 3 3 3" xfId="6642"/>
    <cellStyle name="Normal 142 3 3 3 2" xfId="14450"/>
    <cellStyle name="Normal 142 3 3 4" xfId="9570"/>
    <cellStyle name="Normal 142 3 4" xfId="2250"/>
    <cellStyle name="Normal 142 3 4 2" xfId="4690"/>
    <cellStyle name="Normal 142 3 4 2 2" xfId="12498"/>
    <cellStyle name="Normal 142 3 4 3" xfId="7130"/>
    <cellStyle name="Normal 142 3 4 3 2" xfId="14938"/>
    <cellStyle name="Normal 142 3 4 4" xfId="10058"/>
    <cellStyle name="Normal 142 3 5" xfId="2738"/>
    <cellStyle name="Normal 142 3 5 2" xfId="5178"/>
    <cellStyle name="Normal 142 3 5 2 2" xfId="12986"/>
    <cellStyle name="Normal 142 3 5 3" xfId="7618"/>
    <cellStyle name="Normal 142 3 5 3 2" xfId="15426"/>
    <cellStyle name="Normal 142 3 5 4" xfId="10546"/>
    <cellStyle name="Normal 142 3 6" xfId="3226"/>
    <cellStyle name="Normal 142 3 6 2" xfId="11034"/>
    <cellStyle name="Normal 142 3 7" xfId="5666"/>
    <cellStyle name="Normal 142 3 7 2" xfId="13474"/>
    <cellStyle name="Normal 142 3 8" xfId="8106"/>
    <cellStyle name="Normal 142 3 8 2" xfId="15914"/>
    <cellStyle name="Normal 142 3 9" xfId="8594"/>
    <cellStyle name="Normal 142 4" xfId="1030"/>
    <cellStyle name="Normal 142 4 2" xfId="3470"/>
    <cellStyle name="Normal 142 4 2 2" xfId="11278"/>
    <cellStyle name="Normal 142 4 3" xfId="5910"/>
    <cellStyle name="Normal 142 4 3 2" xfId="13718"/>
    <cellStyle name="Normal 142 4 4" xfId="8838"/>
    <cellStyle name="Normal 142 5" xfId="1518"/>
    <cellStyle name="Normal 142 5 2" xfId="3958"/>
    <cellStyle name="Normal 142 5 2 2" xfId="11766"/>
    <cellStyle name="Normal 142 5 3" xfId="6398"/>
    <cellStyle name="Normal 142 5 3 2" xfId="14206"/>
    <cellStyle name="Normal 142 5 4" xfId="9326"/>
    <cellStyle name="Normal 142 6" xfId="2006"/>
    <cellStyle name="Normal 142 6 2" xfId="4446"/>
    <cellStyle name="Normal 142 6 2 2" xfId="12254"/>
    <cellStyle name="Normal 142 6 3" xfId="6886"/>
    <cellStyle name="Normal 142 6 3 2" xfId="14694"/>
    <cellStyle name="Normal 142 6 4" xfId="9814"/>
    <cellStyle name="Normal 142 7" xfId="2494"/>
    <cellStyle name="Normal 142 7 2" xfId="4934"/>
    <cellStyle name="Normal 142 7 2 2" xfId="12742"/>
    <cellStyle name="Normal 142 7 3" xfId="7374"/>
    <cellStyle name="Normal 142 7 3 2" xfId="15182"/>
    <cellStyle name="Normal 142 7 4" xfId="10302"/>
    <cellStyle name="Normal 142 8" xfId="2982"/>
    <cellStyle name="Normal 142 8 2" xfId="10790"/>
    <cellStyle name="Normal 142 9" xfId="5422"/>
    <cellStyle name="Normal 142 9 2" xfId="13230"/>
    <cellStyle name="Normal 143" xfId="518"/>
    <cellStyle name="Normal 143 10" xfId="7839"/>
    <cellStyle name="Normal 143 10 2" xfId="15647"/>
    <cellStyle name="Normal 143 11" xfId="8327"/>
    <cellStyle name="Normal 143 2" xfId="640"/>
    <cellStyle name="Normal 143 2 10" xfId="8449"/>
    <cellStyle name="Normal 143 2 2" xfId="885"/>
    <cellStyle name="Normal 143 2 2 2" xfId="1373"/>
    <cellStyle name="Normal 143 2 2 2 2" xfId="3813"/>
    <cellStyle name="Normal 143 2 2 2 2 2" xfId="11621"/>
    <cellStyle name="Normal 143 2 2 2 3" xfId="6253"/>
    <cellStyle name="Normal 143 2 2 2 3 2" xfId="14061"/>
    <cellStyle name="Normal 143 2 2 2 4" xfId="9181"/>
    <cellStyle name="Normal 143 2 2 3" xfId="1861"/>
    <cellStyle name="Normal 143 2 2 3 2" xfId="4301"/>
    <cellStyle name="Normal 143 2 2 3 2 2" xfId="12109"/>
    <cellStyle name="Normal 143 2 2 3 3" xfId="6741"/>
    <cellStyle name="Normal 143 2 2 3 3 2" xfId="14549"/>
    <cellStyle name="Normal 143 2 2 3 4" xfId="9669"/>
    <cellStyle name="Normal 143 2 2 4" xfId="2349"/>
    <cellStyle name="Normal 143 2 2 4 2" xfId="4789"/>
    <cellStyle name="Normal 143 2 2 4 2 2" xfId="12597"/>
    <cellStyle name="Normal 143 2 2 4 3" xfId="7229"/>
    <cellStyle name="Normal 143 2 2 4 3 2" xfId="15037"/>
    <cellStyle name="Normal 143 2 2 4 4" xfId="10157"/>
    <cellStyle name="Normal 143 2 2 5" xfId="2837"/>
    <cellStyle name="Normal 143 2 2 5 2" xfId="5277"/>
    <cellStyle name="Normal 143 2 2 5 2 2" xfId="13085"/>
    <cellStyle name="Normal 143 2 2 5 3" xfId="7717"/>
    <cellStyle name="Normal 143 2 2 5 3 2" xfId="15525"/>
    <cellStyle name="Normal 143 2 2 5 4" xfId="10645"/>
    <cellStyle name="Normal 143 2 2 6" xfId="3325"/>
    <cellStyle name="Normal 143 2 2 6 2" xfId="11133"/>
    <cellStyle name="Normal 143 2 2 7" xfId="5765"/>
    <cellStyle name="Normal 143 2 2 7 2" xfId="13573"/>
    <cellStyle name="Normal 143 2 2 8" xfId="8205"/>
    <cellStyle name="Normal 143 2 2 8 2" xfId="16013"/>
    <cellStyle name="Normal 143 2 2 9" xfId="8693"/>
    <cellStyle name="Normal 143 2 3" xfId="1129"/>
    <cellStyle name="Normal 143 2 3 2" xfId="3569"/>
    <cellStyle name="Normal 143 2 3 2 2" xfId="11377"/>
    <cellStyle name="Normal 143 2 3 3" xfId="6009"/>
    <cellStyle name="Normal 143 2 3 3 2" xfId="13817"/>
    <cellStyle name="Normal 143 2 3 4" xfId="8937"/>
    <cellStyle name="Normal 143 2 4" xfId="1617"/>
    <cellStyle name="Normal 143 2 4 2" xfId="4057"/>
    <cellStyle name="Normal 143 2 4 2 2" xfId="11865"/>
    <cellStyle name="Normal 143 2 4 3" xfId="6497"/>
    <cellStyle name="Normal 143 2 4 3 2" xfId="14305"/>
    <cellStyle name="Normal 143 2 4 4" xfId="9425"/>
    <cellStyle name="Normal 143 2 5" xfId="2105"/>
    <cellStyle name="Normal 143 2 5 2" xfId="4545"/>
    <cellStyle name="Normal 143 2 5 2 2" xfId="12353"/>
    <cellStyle name="Normal 143 2 5 3" xfId="6985"/>
    <cellStyle name="Normal 143 2 5 3 2" xfId="14793"/>
    <cellStyle name="Normal 143 2 5 4" xfId="9913"/>
    <cellStyle name="Normal 143 2 6" xfId="2593"/>
    <cellStyle name="Normal 143 2 6 2" xfId="5033"/>
    <cellStyle name="Normal 143 2 6 2 2" xfId="12841"/>
    <cellStyle name="Normal 143 2 6 3" xfId="7473"/>
    <cellStyle name="Normal 143 2 6 3 2" xfId="15281"/>
    <cellStyle name="Normal 143 2 6 4" xfId="10401"/>
    <cellStyle name="Normal 143 2 7" xfId="3081"/>
    <cellStyle name="Normal 143 2 7 2" xfId="10889"/>
    <cellStyle name="Normal 143 2 8" xfId="5521"/>
    <cellStyle name="Normal 143 2 8 2" xfId="13329"/>
    <cellStyle name="Normal 143 2 9" xfId="7961"/>
    <cellStyle name="Normal 143 2 9 2" xfId="15769"/>
    <cellStyle name="Normal 143 3" xfId="763"/>
    <cellStyle name="Normal 143 3 2" xfId="1251"/>
    <cellStyle name="Normal 143 3 2 2" xfId="3691"/>
    <cellStyle name="Normal 143 3 2 2 2" xfId="11499"/>
    <cellStyle name="Normal 143 3 2 3" xfId="6131"/>
    <cellStyle name="Normal 143 3 2 3 2" xfId="13939"/>
    <cellStyle name="Normal 143 3 2 4" xfId="9059"/>
    <cellStyle name="Normal 143 3 3" xfId="1739"/>
    <cellStyle name="Normal 143 3 3 2" xfId="4179"/>
    <cellStyle name="Normal 143 3 3 2 2" xfId="11987"/>
    <cellStyle name="Normal 143 3 3 3" xfId="6619"/>
    <cellStyle name="Normal 143 3 3 3 2" xfId="14427"/>
    <cellStyle name="Normal 143 3 3 4" xfId="9547"/>
    <cellStyle name="Normal 143 3 4" xfId="2227"/>
    <cellStyle name="Normal 143 3 4 2" xfId="4667"/>
    <cellStyle name="Normal 143 3 4 2 2" xfId="12475"/>
    <cellStyle name="Normal 143 3 4 3" xfId="7107"/>
    <cellStyle name="Normal 143 3 4 3 2" xfId="14915"/>
    <cellStyle name="Normal 143 3 4 4" xfId="10035"/>
    <cellStyle name="Normal 143 3 5" xfId="2715"/>
    <cellStyle name="Normal 143 3 5 2" xfId="5155"/>
    <cellStyle name="Normal 143 3 5 2 2" xfId="12963"/>
    <cellStyle name="Normal 143 3 5 3" xfId="7595"/>
    <cellStyle name="Normal 143 3 5 3 2" xfId="15403"/>
    <cellStyle name="Normal 143 3 5 4" xfId="10523"/>
    <cellStyle name="Normal 143 3 6" xfId="3203"/>
    <cellStyle name="Normal 143 3 6 2" xfId="11011"/>
    <cellStyle name="Normal 143 3 7" xfId="5643"/>
    <cellStyle name="Normal 143 3 7 2" xfId="13451"/>
    <cellStyle name="Normal 143 3 8" xfId="8083"/>
    <cellStyle name="Normal 143 3 8 2" xfId="15891"/>
    <cellStyle name="Normal 143 3 9" xfId="8571"/>
    <cellStyle name="Normal 143 4" xfId="1007"/>
    <cellStyle name="Normal 143 4 2" xfId="3447"/>
    <cellStyle name="Normal 143 4 2 2" xfId="11255"/>
    <cellStyle name="Normal 143 4 3" xfId="5887"/>
    <cellStyle name="Normal 143 4 3 2" xfId="13695"/>
    <cellStyle name="Normal 143 4 4" xfId="8815"/>
    <cellStyle name="Normal 143 5" xfId="1495"/>
    <cellStyle name="Normal 143 5 2" xfId="3935"/>
    <cellStyle name="Normal 143 5 2 2" xfId="11743"/>
    <cellStyle name="Normal 143 5 3" xfId="6375"/>
    <cellStyle name="Normal 143 5 3 2" xfId="14183"/>
    <cellStyle name="Normal 143 5 4" xfId="9303"/>
    <cellStyle name="Normal 143 6" xfId="1983"/>
    <cellStyle name="Normal 143 6 2" xfId="4423"/>
    <cellStyle name="Normal 143 6 2 2" xfId="12231"/>
    <cellStyle name="Normal 143 6 3" xfId="6863"/>
    <cellStyle name="Normal 143 6 3 2" xfId="14671"/>
    <cellStyle name="Normal 143 6 4" xfId="9791"/>
    <cellStyle name="Normal 143 7" xfId="2471"/>
    <cellStyle name="Normal 143 7 2" xfId="4911"/>
    <cellStyle name="Normal 143 7 2 2" xfId="12719"/>
    <cellStyle name="Normal 143 7 3" xfId="7351"/>
    <cellStyle name="Normal 143 7 3 2" xfId="15159"/>
    <cellStyle name="Normal 143 7 4" xfId="10279"/>
    <cellStyle name="Normal 143 8" xfId="2959"/>
    <cellStyle name="Normal 143 8 2" xfId="10767"/>
    <cellStyle name="Normal 143 9" xfId="5399"/>
    <cellStyle name="Normal 143 9 2" xfId="13207"/>
    <cellStyle name="Normal 144" xfId="540"/>
    <cellStyle name="Normal 144 10" xfId="7861"/>
    <cellStyle name="Normal 144 10 2" xfId="15669"/>
    <cellStyle name="Normal 144 11" xfId="8349"/>
    <cellStyle name="Normal 144 2" xfId="662"/>
    <cellStyle name="Normal 144 2 10" xfId="8471"/>
    <cellStyle name="Normal 144 2 2" xfId="907"/>
    <cellStyle name="Normal 144 2 2 2" xfId="1395"/>
    <cellStyle name="Normal 144 2 2 2 2" xfId="3835"/>
    <cellStyle name="Normal 144 2 2 2 2 2" xfId="11643"/>
    <cellStyle name="Normal 144 2 2 2 3" xfId="6275"/>
    <cellStyle name="Normal 144 2 2 2 3 2" xfId="14083"/>
    <cellStyle name="Normal 144 2 2 2 4" xfId="9203"/>
    <cellStyle name="Normal 144 2 2 3" xfId="1883"/>
    <cellStyle name="Normal 144 2 2 3 2" xfId="4323"/>
    <cellStyle name="Normal 144 2 2 3 2 2" xfId="12131"/>
    <cellStyle name="Normal 144 2 2 3 3" xfId="6763"/>
    <cellStyle name="Normal 144 2 2 3 3 2" xfId="14571"/>
    <cellStyle name="Normal 144 2 2 3 4" xfId="9691"/>
    <cellStyle name="Normal 144 2 2 4" xfId="2371"/>
    <cellStyle name="Normal 144 2 2 4 2" xfId="4811"/>
    <cellStyle name="Normal 144 2 2 4 2 2" xfId="12619"/>
    <cellStyle name="Normal 144 2 2 4 3" xfId="7251"/>
    <cellStyle name="Normal 144 2 2 4 3 2" xfId="15059"/>
    <cellStyle name="Normal 144 2 2 4 4" xfId="10179"/>
    <cellStyle name="Normal 144 2 2 5" xfId="2859"/>
    <cellStyle name="Normal 144 2 2 5 2" xfId="5299"/>
    <cellStyle name="Normal 144 2 2 5 2 2" xfId="13107"/>
    <cellStyle name="Normal 144 2 2 5 3" xfId="7739"/>
    <cellStyle name="Normal 144 2 2 5 3 2" xfId="15547"/>
    <cellStyle name="Normal 144 2 2 5 4" xfId="10667"/>
    <cellStyle name="Normal 144 2 2 6" xfId="3347"/>
    <cellStyle name="Normal 144 2 2 6 2" xfId="11155"/>
    <cellStyle name="Normal 144 2 2 7" xfId="5787"/>
    <cellStyle name="Normal 144 2 2 7 2" xfId="13595"/>
    <cellStyle name="Normal 144 2 2 8" xfId="8227"/>
    <cellStyle name="Normal 144 2 2 8 2" xfId="16035"/>
    <cellStyle name="Normal 144 2 2 9" xfId="8715"/>
    <cellStyle name="Normal 144 2 3" xfId="1151"/>
    <cellStyle name="Normal 144 2 3 2" xfId="3591"/>
    <cellStyle name="Normal 144 2 3 2 2" xfId="11399"/>
    <cellStyle name="Normal 144 2 3 3" xfId="6031"/>
    <cellStyle name="Normal 144 2 3 3 2" xfId="13839"/>
    <cellStyle name="Normal 144 2 3 4" xfId="8959"/>
    <cellStyle name="Normal 144 2 4" xfId="1639"/>
    <cellStyle name="Normal 144 2 4 2" xfId="4079"/>
    <cellStyle name="Normal 144 2 4 2 2" xfId="11887"/>
    <cellStyle name="Normal 144 2 4 3" xfId="6519"/>
    <cellStyle name="Normal 144 2 4 3 2" xfId="14327"/>
    <cellStyle name="Normal 144 2 4 4" xfId="9447"/>
    <cellStyle name="Normal 144 2 5" xfId="2127"/>
    <cellStyle name="Normal 144 2 5 2" xfId="4567"/>
    <cellStyle name="Normal 144 2 5 2 2" xfId="12375"/>
    <cellStyle name="Normal 144 2 5 3" xfId="7007"/>
    <cellStyle name="Normal 144 2 5 3 2" xfId="14815"/>
    <cellStyle name="Normal 144 2 5 4" xfId="9935"/>
    <cellStyle name="Normal 144 2 6" xfId="2615"/>
    <cellStyle name="Normal 144 2 6 2" xfId="5055"/>
    <cellStyle name="Normal 144 2 6 2 2" xfId="12863"/>
    <cellStyle name="Normal 144 2 6 3" xfId="7495"/>
    <cellStyle name="Normal 144 2 6 3 2" xfId="15303"/>
    <cellStyle name="Normal 144 2 6 4" xfId="10423"/>
    <cellStyle name="Normal 144 2 7" xfId="3103"/>
    <cellStyle name="Normal 144 2 7 2" xfId="10911"/>
    <cellStyle name="Normal 144 2 8" xfId="5543"/>
    <cellStyle name="Normal 144 2 8 2" xfId="13351"/>
    <cellStyle name="Normal 144 2 9" xfId="7983"/>
    <cellStyle name="Normal 144 2 9 2" xfId="15791"/>
    <cellStyle name="Normal 144 3" xfId="785"/>
    <cellStyle name="Normal 144 3 2" xfId="1273"/>
    <cellStyle name="Normal 144 3 2 2" xfId="3713"/>
    <cellStyle name="Normal 144 3 2 2 2" xfId="11521"/>
    <cellStyle name="Normal 144 3 2 3" xfId="6153"/>
    <cellStyle name="Normal 144 3 2 3 2" xfId="13961"/>
    <cellStyle name="Normal 144 3 2 4" xfId="9081"/>
    <cellStyle name="Normal 144 3 3" xfId="1761"/>
    <cellStyle name="Normal 144 3 3 2" xfId="4201"/>
    <cellStyle name="Normal 144 3 3 2 2" xfId="12009"/>
    <cellStyle name="Normal 144 3 3 3" xfId="6641"/>
    <cellStyle name="Normal 144 3 3 3 2" xfId="14449"/>
    <cellStyle name="Normal 144 3 3 4" xfId="9569"/>
    <cellStyle name="Normal 144 3 4" xfId="2249"/>
    <cellStyle name="Normal 144 3 4 2" xfId="4689"/>
    <cellStyle name="Normal 144 3 4 2 2" xfId="12497"/>
    <cellStyle name="Normal 144 3 4 3" xfId="7129"/>
    <cellStyle name="Normal 144 3 4 3 2" xfId="14937"/>
    <cellStyle name="Normal 144 3 4 4" xfId="10057"/>
    <cellStyle name="Normal 144 3 5" xfId="2737"/>
    <cellStyle name="Normal 144 3 5 2" xfId="5177"/>
    <cellStyle name="Normal 144 3 5 2 2" xfId="12985"/>
    <cellStyle name="Normal 144 3 5 3" xfId="7617"/>
    <cellStyle name="Normal 144 3 5 3 2" xfId="15425"/>
    <cellStyle name="Normal 144 3 5 4" xfId="10545"/>
    <cellStyle name="Normal 144 3 6" xfId="3225"/>
    <cellStyle name="Normal 144 3 6 2" xfId="11033"/>
    <cellStyle name="Normal 144 3 7" xfId="5665"/>
    <cellStyle name="Normal 144 3 7 2" xfId="13473"/>
    <cellStyle name="Normal 144 3 8" xfId="8105"/>
    <cellStyle name="Normal 144 3 8 2" xfId="15913"/>
    <cellStyle name="Normal 144 3 9" xfId="8593"/>
    <cellStyle name="Normal 144 4" xfId="1029"/>
    <cellStyle name="Normal 144 4 2" xfId="3469"/>
    <cellStyle name="Normal 144 4 2 2" xfId="11277"/>
    <cellStyle name="Normal 144 4 3" xfId="5909"/>
    <cellStyle name="Normal 144 4 3 2" xfId="13717"/>
    <cellStyle name="Normal 144 4 4" xfId="8837"/>
    <cellStyle name="Normal 144 5" xfId="1517"/>
    <cellStyle name="Normal 144 5 2" xfId="3957"/>
    <cellStyle name="Normal 144 5 2 2" xfId="11765"/>
    <cellStyle name="Normal 144 5 3" xfId="6397"/>
    <cellStyle name="Normal 144 5 3 2" xfId="14205"/>
    <cellStyle name="Normal 144 5 4" xfId="9325"/>
    <cellStyle name="Normal 144 6" xfId="2005"/>
    <cellStyle name="Normal 144 6 2" xfId="4445"/>
    <cellStyle name="Normal 144 6 2 2" xfId="12253"/>
    <cellStyle name="Normal 144 6 3" xfId="6885"/>
    <cellStyle name="Normal 144 6 3 2" xfId="14693"/>
    <cellStyle name="Normal 144 6 4" xfId="9813"/>
    <cellStyle name="Normal 144 7" xfId="2493"/>
    <cellStyle name="Normal 144 7 2" xfId="4933"/>
    <cellStyle name="Normal 144 7 2 2" xfId="12741"/>
    <cellStyle name="Normal 144 7 3" xfId="7373"/>
    <cellStyle name="Normal 144 7 3 2" xfId="15181"/>
    <cellStyle name="Normal 144 7 4" xfId="10301"/>
    <cellStyle name="Normal 144 8" xfId="2981"/>
    <cellStyle name="Normal 144 8 2" xfId="10789"/>
    <cellStyle name="Normal 144 9" xfId="5421"/>
    <cellStyle name="Normal 144 9 2" xfId="13229"/>
    <cellStyle name="Normal 145" xfId="550"/>
    <cellStyle name="Normal 145 10" xfId="7871"/>
    <cellStyle name="Normal 145 10 2" xfId="15679"/>
    <cellStyle name="Normal 145 11" xfId="8359"/>
    <cellStyle name="Normal 145 2" xfId="672"/>
    <cellStyle name="Normal 145 2 10" xfId="8481"/>
    <cellStyle name="Normal 145 2 2" xfId="917"/>
    <cellStyle name="Normal 145 2 2 2" xfId="1405"/>
    <cellStyle name="Normal 145 2 2 2 2" xfId="3845"/>
    <cellStyle name="Normal 145 2 2 2 2 2" xfId="11653"/>
    <cellStyle name="Normal 145 2 2 2 3" xfId="6285"/>
    <cellStyle name="Normal 145 2 2 2 3 2" xfId="14093"/>
    <cellStyle name="Normal 145 2 2 2 4" xfId="9213"/>
    <cellStyle name="Normal 145 2 2 3" xfId="1893"/>
    <cellStyle name="Normal 145 2 2 3 2" xfId="4333"/>
    <cellStyle name="Normal 145 2 2 3 2 2" xfId="12141"/>
    <cellStyle name="Normal 145 2 2 3 3" xfId="6773"/>
    <cellStyle name="Normal 145 2 2 3 3 2" xfId="14581"/>
    <cellStyle name="Normal 145 2 2 3 4" xfId="9701"/>
    <cellStyle name="Normal 145 2 2 4" xfId="2381"/>
    <cellStyle name="Normal 145 2 2 4 2" xfId="4821"/>
    <cellStyle name="Normal 145 2 2 4 2 2" xfId="12629"/>
    <cellStyle name="Normal 145 2 2 4 3" xfId="7261"/>
    <cellStyle name="Normal 145 2 2 4 3 2" xfId="15069"/>
    <cellStyle name="Normal 145 2 2 4 4" xfId="10189"/>
    <cellStyle name="Normal 145 2 2 5" xfId="2869"/>
    <cellStyle name="Normal 145 2 2 5 2" xfId="5309"/>
    <cellStyle name="Normal 145 2 2 5 2 2" xfId="13117"/>
    <cellStyle name="Normal 145 2 2 5 3" xfId="7749"/>
    <cellStyle name="Normal 145 2 2 5 3 2" xfId="15557"/>
    <cellStyle name="Normal 145 2 2 5 4" xfId="10677"/>
    <cellStyle name="Normal 145 2 2 6" xfId="3357"/>
    <cellStyle name="Normal 145 2 2 6 2" xfId="11165"/>
    <cellStyle name="Normal 145 2 2 7" xfId="5797"/>
    <cellStyle name="Normal 145 2 2 7 2" xfId="13605"/>
    <cellStyle name="Normal 145 2 2 8" xfId="8237"/>
    <cellStyle name="Normal 145 2 2 8 2" xfId="16045"/>
    <cellStyle name="Normal 145 2 2 9" xfId="8725"/>
    <cellStyle name="Normal 145 2 3" xfId="1161"/>
    <cellStyle name="Normal 145 2 3 2" xfId="3601"/>
    <cellStyle name="Normal 145 2 3 2 2" xfId="11409"/>
    <cellStyle name="Normal 145 2 3 3" xfId="6041"/>
    <cellStyle name="Normal 145 2 3 3 2" xfId="13849"/>
    <cellStyle name="Normal 145 2 3 4" xfId="8969"/>
    <cellStyle name="Normal 145 2 4" xfId="1649"/>
    <cellStyle name="Normal 145 2 4 2" xfId="4089"/>
    <cellStyle name="Normal 145 2 4 2 2" xfId="11897"/>
    <cellStyle name="Normal 145 2 4 3" xfId="6529"/>
    <cellStyle name="Normal 145 2 4 3 2" xfId="14337"/>
    <cellStyle name="Normal 145 2 4 4" xfId="9457"/>
    <cellStyle name="Normal 145 2 5" xfId="2137"/>
    <cellStyle name="Normal 145 2 5 2" xfId="4577"/>
    <cellStyle name="Normal 145 2 5 2 2" xfId="12385"/>
    <cellStyle name="Normal 145 2 5 3" xfId="7017"/>
    <cellStyle name="Normal 145 2 5 3 2" xfId="14825"/>
    <cellStyle name="Normal 145 2 5 4" xfId="9945"/>
    <cellStyle name="Normal 145 2 6" xfId="2625"/>
    <cellStyle name="Normal 145 2 6 2" xfId="5065"/>
    <cellStyle name="Normal 145 2 6 2 2" xfId="12873"/>
    <cellStyle name="Normal 145 2 6 3" xfId="7505"/>
    <cellStyle name="Normal 145 2 6 3 2" xfId="15313"/>
    <cellStyle name="Normal 145 2 6 4" xfId="10433"/>
    <cellStyle name="Normal 145 2 7" xfId="3113"/>
    <cellStyle name="Normal 145 2 7 2" xfId="10921"/>
    <cellStyle name="Normal 145 2 8" xfId="5553"/>
    <cellStyle name="Normal 145 2 8 2" xfId="13361"/>
    <cellStyle name="Normal 145 2 9" xfId="7993"/>
    <cellStyle name="Normal 145 2 9 2" xfId="15801"/>
    <cellStyle name="Normal 145 3" xfId="795"/>
    <cellStyle name="Normal 145 3 2" xfId="1283"/>
    <cellStyle name="Normal 145 3 2 2" xfId="3723"/>
    <cellStyle name="Normal 145 3 2 2 2" xfId="11531"/>
    <cellStyle name="Normal 145 3 2 3" xfId="6163"/>
    <cellStyle name="Normal 145 3 2 3 2" xfId="13971"/>
    <cellStyle name="Normal 145 3 2 4" xfId="9091"/>
    <cellStyle name="Normal 145 3 3" xfId="1771"/>
    <cellStyle name="Normal 145 3 3 2" xfId="4211"/>
    <cellStyle name="Normal 145 3 3 2 2" xfId="12019"/>
    <cellStyle name="Normal 145 3 3 3" xfId="6651"/>
    <cellStyle name="Normal 145 3 3 3 2" xfId="14459"/>
    <cellStyle name="Normal 145 3 3 4" xfId="9579"/>
    <cellStyle name="Normal 145 3 4" xfId="2259"/>
    <cellStyle name="Normal 145 3 4 2" xfId="4699"/>
    <cellStyle name="Normal 145 3 4 2 2" xfId="12507"/>
    <cellStyle name="Normal 145 3 4 3" xfId="7139"/>
    <cellStyle name="Normal 145 3 4 3 2" xfId="14947"/>
    <cellStyle name="Normal 145 3 4 4" xfId="10067"/>
    <cellStyle name="Normal 145 3 5" xfId="2747"/>
    <cellStyle name="Normal 145 3 5 2" xfId="5187"/>
    <cellStyle name="Normal 145 3 5 2 2" xfId="12995"/>
    <cellStyle name="Normal 145 3 5 3" xfId="7627"/>
    <cellStyle name="Normal 145 3 5 3 2" xfId="15435"/>
    <cellStyle name="Normal 145 3 5 4" xfId="10555"/>
    <cellStyle name="Normal 145 3 6" xfId="3235"/>
    <cellStyle name="Normal 145 3 6 2" xfId="11043"/>
    <cellStyle name="Normal 145 3 7" xfId="5675"/>
    <cellStyle name="Normal 145 3 7 2" xfId="13483"/>
    <cellStyle name="Normal 145 3 8" xfId="8115"/>
    <cellStyle name="Normal 145 3 8 2" xfId="15923"/>
    <cellStyle name="Normal 145 3 9" xfId="8603"/>
    <cellStyle name="Normal 145 4" xfId="1039"/>
    <cellStyle name="Normal 145 4 2" xfId="3479"/>
    <cellStyle name="Normal 145 4 2 2" xfId="11287"/>
    <cellStyle name="Normal 145 4 3" xfId="5919"/>
    <cellStyle name="Normal 145 4 3 2" xfId="13727"/>
    <cellStyle name="Normal 145 4 4" xfId="8847"/>
    <cellStyle name="Normal 145 5" xfId="1527"/>
    <cellStyle name="Normal 145 5 2" xfId="3967"/>
    <cellStyle name="Normal 145 5 2 2" xfId="11775"/>
    <cellStyle name="Normal 145 5 3" xfId="6407"/>
    <cellStyle name="Normal 145 5 3 2" xfId="14215"/>
    <cellStyle name="Normal 145 5 4" xfId="9335"/>
    <cellStyle name="Normal 145 6" xfId="2015"/>
    <cellStyle name="Normal 145 6 2" xfId="4455"/>
    <cellStyle name="Normal 145 6 2 2" xfId="12263"/>
    <cellStyle name="Normal 145 6 3" xfId="6895"/>
    <cellStyle name="Normal 145 6 3 2" xfId="14703"/>
    <cellStyle name="Normal 145 6 4" xfId="9823"/>
    <cellStyle name="Normal 145 7" xfId="2503"/>
    <cellStyle name="Normal 145 7 2" xfId="4943"/>
    <cellStyle name="Normal 145 7 2 2" xfId="12751"/>
    <cellStyle name="Normal 145 7 3" xfId="7383"/>
    <cellStyle name="Normal 145 7 3 2" xfId="15191"/>
    <cellStyle name="Normal 145 7 4" xfId="10311"/>
    <cellStyle name="Normal 145 8" xfId="2991"/>
    <cellStyle name="Normal 145 8 2" xfId="10799"/>
    <cellStyle name="Normal 145 9" xfId="5431"/>
    <cellStyle name="Normal 145 9 2" xfId="13239"/>
    <cellStyle name="Normal 146" xfId="514"/>
    <cellStyle name="Normal 146 10" xfId="7835"/>
    <cellStyle name="Normal 146 10 2" xfId="15643"/>
    <cellStyle name="Normal 146 11" xfId="8323"/>
    <cellStyle name="Normal 146 2" xfId="636"/>
    <cellStyle name="Normal 146 2 10" xfId="8445"/>
    <cellStyle name="Normal 146 2 2" xfId="881"/>
    <cellStyle name="Normal 146 2 2 2" xfId="1369"/>
    <cellStyle name="Normal 146 2 2 2 2" xfId="3809"/>
    <cellStyle name="Normal 146 2 2 2 2 2" xfId="11617"/>
    <cellStyle name="Normal 146 2 2 2 3" xfId="6249"/>
    <cellStyle name="Normal 146 2 2 2 3 2" xfId="14057"/>
    <cellStyle name="Normal 146 2 2 2 4" xfId="9177"/>
    <cellStyle name="Normal 146 2 2 3" xfId="1857"/>
    <cellStyle name="Normal 146 2 2 3 2" xfId="4297"/>
    <cellStyle name="Normal 146 2 2 3 2 2" xfId="12105"/>
    <cellStyle name="Normal 146 2 2 3 3" xfId="6737"/>
    <cellStyle name="Normal 146 2 2 3 3 2" xfId="14545"/>
    <cellStyle name="Normal 146 2 2 3 4" xfId="9665"/>
    <cellStyle name="Normal 146 2 2 4" xfId="2345"/>
    <cellStyle name="Normal 146 2 2 4 2" xfId="4785"/>
    <cellStyle name="Normal 146 2 2 4 2 2" xfId="12593"/>
    <cellStyle name="Normal 146 2 2 4 3" xfId="7225"/>
    <cellStyle name="Normal 146 2 2 4 3 2" xfId="15033"/>
    <cellStyle name="Normal 146 2 2 4 4" xfId="10153"/>
    <cellStyle name="Normal 146 2 2 5" xfId="2833"/>
    <cellStyle name="Normal 146 2 2 5 2" xfId="5273"/>
    <cellStyle name="Normal 146 2 2 5 2 2" xfId="13081"/>
    <cellStyle name="Normal 146 2 2 5 3" xfId="7713"/>
    <cellStyle name="Normal 146 2 2 5 3 2" xfId="15521"/>
    <cellStyle name="Normal 146 2 2 5 4" xfId="10641"/>
    <cellStyle name="Normal 146 2 2 6" xfId="3321"/>
    <cellStyle name="Normal 146 2 2 6 2" xfId="11129"/>
    <cellStyle name="Normal 146 2 2 7" xfId="5761"/>
    <cellStyle name="Normal 146 2 2 7 2" xfId="13569"/>
    <cellStyle name="Normal 146 2 2 8" xfId="8201"/>
    <cellStyle name="Normal 146 2 2 8 2" xfId="16009"/>
    <cellStyle name="Normal 146 2 2 9" xfId="8689"/>
    <cellStyle name="Normal 146 2 3" xfId="1125"/>
    <cellStyle name="Normal 146 2 3 2" xfId="3565"/>
    <cellStyle name="Normal 146 2 3 2 2" xfId="11373"/>
    <cellStyle name="Normal 146 2 3 3" xfId="6005"/>
    <cellStyle name="Normal 146 2 3 3 2" xfId="13813"/>
    <cellStyle name="Normal 146 2 3 4" xfId="8933"/>
    <cellStyle name="Normal 146 2 4" xfId="1613"/>
    <cellStyle name="Normal 146 2 4 2" xfId="4053"/>
    <cellStyle name="Normal 146 2 4 2 2" xfId="11861"/>
    <cellStyle name="Normal 146 2 4 3" xfId="6493"/>
    <cellStyle name="Normal 146 2 4 3 2" xfId="14301"/>
    <cellStyle name="Normal 146 2 4 4" xfId="9421"/>
    <cellStyle name="Normal 146 2 5" xfId="2101"/>
    <cellStyle name="Normal 146 2 5 2" xfId="4541"/>
    <cellStyle name="Normal 146 2 5 2 2" xfId="12349"/>
    <cellStyle name="Normal 146 2 5 3" xfId="6981"/>
    <cellStyle name="Normal 146 2 5 3 2" xfId="14789"/>
    <cellStyle name="Normal 146 2 5 4" xfId="9909"/>
    <cellStyle name="Normal 146 2 6" xfId="2589"/>
    <cellStyle name="Normal 146 2 6 2" xfId="5029"/>
    <cellStyle name="Normal 146 2 6 2 2" xfId="12837"/>
    <cellStyle name="Normal 146 2 6 3" xfId="7469"/>
    <cellStyle name="Normal 146 2 6 3 2" xfId="15277"/>
    <cellStyle name="Normal 146 2 6 4" xfId="10397"/>
    <cellStyle name="Normal 146 2 7" xfId="3077"/>
    <cellStyle name="Normal 146 2 7 2" xfId="10885"/>
    <cellStyle name="Normal 146 2 8" xfId="5517"/>
    <cellStyle name="Normal 146 2 8 2" xfId="13325"/>
    <cellStyle name="Normal 146 2 9" xfId="7957"/>
    <cellStyle name="Normal 146 2 9 2" xfId="15765"/>
    <cellStyle name="Normal 146 3" xfId="759"/>
    <cellStyle name="Normal 146 3 2" xfId="1247"/>
    <cellStyle name="Normal 146 3 2 2" xfId="3687"/>
    <cellStyle name="Normal 146 3 2 2 2" xfId="11495"/>
    <cellStyle name="Normal 146 3 2 3" xfId="6127"/>
    <cellStyle name="Normal 146 3 2 3 2" xfId="13935"/>
    <cellStyle name="Normal 146 3 2 4" xfId="9055"/>
    <cellStyle name="Normal 146 3 3" xfId="1735"/>
    <cellStyle name="Normal 146 3 3 2" xfId="4175"/>
    <cellStyle name="Normal 146 3 3 2 2" xfId="11983"/>
    <cellStyle name="Normal 146 3 3 3" xfId="6615"/>
    <cellStyle name="Normal 146 3 3 3 2" xfId="14423"/>
    <cellStyle name="Normal 146 3 3 4" xfId="9543"/>
    <cellStyle name="Normal 146 3 4" xfId="2223"/>
    <cellStyle name="Normal 146 3 4 2" xfId="4663"/>
    <cellStyle name="Normal 146 3 4 2 2" xfId="12471"/>
    <cellStyle name="Normal 146 3 4 3" xfId="7103"/>
    <cellStyle name="Normal 146 3 4 3 2" xfId="14911"/>
    <cellStyle name="Normal 146 3 4 4" xfId="10031"/>
    <cellStyle name="Normal 146 3 5" xfId="2711"/>
    <cellStyle name="Normal 146 3 5 2" xfId="5151"/>
    <cellStyle name="Normal 146 3 5 2 2" xfId="12959"/>
    <cellStyle name="Normal 146 3 5 3" xfId="7591"/>
    <cellStyle name="Normal 146 3 5 3 2" xfId="15399"/>
    <cellStyle name="Normal 146 3 5 4" xfId="10519"/>
    <cellStyle name="Normal 146 3 6" xfId="3199"/>
    <cellStyle name="Normal 146 3 6 2" xfId="11007"/>
    <cellStyle name="Normal 146 3 7" xfId="5639"/>
    <cellStyle name="Normal 146 3 7 2" xfId="13447"/>
    <cellStyle name="Normal 146 3 8" xfId="8079"/>
    <cellStyle name="Normal 146 3 8 2" xfId="15887"/>
    <cellStyle name="Normal 146 3 9" xfId="8567"/>
    <cellStyle name="Normal 146 4" xfId="1003"/>
    <cellStyle name="Normal 146 4 2" xfId="3443"/>
    <cellStyle name="Normal 146 4 2 2" xfId="11251"/>
    <cellStyle name="Normal 146 4 3" xfId="5883"/>
    <cellStyle name="Normal 146 4 3 2" xfId="13691"/>
    <cellStyle name="Normal 146 4 4" xfId="8811"/>
    <cellStyle name="Normal 146 5" xfId="1491"/>
    <cellStyle name="Normal 146 5 2" xfId="3931"/>
    <cellStyle name="Normal 146 5 2 2" xfId="11739"/>
    <cellStyle name="Normal 146 5 3" xfId="6371"/>
    <cellStyle name="Normal 146 5 3 2" xfId="14179"/>
    <cellStyle name="Normal 146 5 4" xfId="9299"/>
    <cellStyle name="Normal 146 6" xfId="1979"/>
    <cellStyle name="Normal 146 6 2" xfId="4419"/>
    <cellStyle name="Normal 146 6 2 2" xfId="12227"/>
    <cellStyle name="Normal 146 6 3" xfId="6859"/>
    <cellStyle name="Normal 146 6 3 2" xfId="14667"/>
    <cellStyle name="Normal 146 6 4" xfId="9787"/>
    <cellStyle name="Normal 146 7" xfId="2467"/>
    <cellStyle name="Normal 146 7 2" xfId="4907"/>
    <cellStyle name="Normal 146 7 2 2" xfId="12715"/>
    <cellStyle name="Normal 146 7 3" xfId="7347"/>
    <cellStyle name="Normal 146 7 3 2" xfId="15155"/>
    <cellStyle name="Normal 146 7 4" xfId="10275"/>
    <cellStyle name="Normal 146 8" xfId="2955"/>
    <cellStyle name="Normal 146 8 2" xfId="10763"/>
    <cellStyle name="Normal 146 9" xfId="5395"/>
    <cellStyle name="Normal 146 9 2" xfId="13203"/>
    <cellStyle name="Normal 147" xfId="526"/>
    <cellStyle name="Normal 147 10" xfId="7847"/>
    <cellStyle name="Normal 147 10 2" xfId="15655"/>
    <cellStyle name="Normal 147 11" xfId="8335"/>
    <cellStyle name="Normal 147 2" xfId="648"/>
    <cellStyle name="Normal 147 2 10" xfId="8457"/>
    <cellStyle name="Normal 147 2 2" xfId="893"/>
    <cellStyle name="Normal 147 2 2 2" xfId="1381"/>
    <cellStyle name="Normal 147 2 2 2 2" xfId="3821"/>
    <cellStyle name="Normal 147 2 2 2 2 2" xfId="11629"/>
    <cellStyle name="Normal 147 2 2 2 3" xfId="6261"/>
    <cellStyle name="Normal 147 2 2 2 3 2" xfId="14069"/>
    <cellStyle name="Normal 147 2 2 2 4" xfId="9189"/>
    <cellStyle name="Normal 147 2 2 3" xfId="1869"/>
    <cellStyle name="Normal 147 2 2 3 2" xfId="4309"/>
    <cellStyle name="Normal 147 2 2 3 2 2" xfId="12117"/>
    <cellStyle name="Normal 147 2 2 3 3" xfId="6749"/>
    <cellStyle name="Normal 147 2 2 3 3 2" xfId="14557"/>
    <cellStyle name="Normal 147 2 2 3 4" xfId="9677"/>
    <cellStyle name="Normal 147 2 2 4" xfId="2357"/>
    <cellStyle name="Normal 147 2 2 4 2" xfId="4797"/>
    <cellStyle name="Normal 147 2 2 4 2 2" xfId="12605"/>
    <cellStyle name="Normal 147 2 2 4 3" xfId="7237"/>
    <cellStyle name="Normal 147 2 2 4 3 2" xfId="15045"/>
    <cellStyle name="Normal 147 2 2 4 4" xfId="10165"/>
    <cellStyle name="Normal 147 2 2 5" xfId="2845"/>
    <cellStyle name="Normal 147 2 2 5 2" xfId="5285"/>
    <cellStyle name="Normal 147 2 2 5 2 2" xfId="13093"/>
    <cellStyle name="Normal 147 2 2 5 3" xfId="7725"/>
    <cellStyle name="Normal 147 2 2 5 3 2" xfId="15533"/>
    <cellStyle name="Normal 147 2 2 5 4" xfId="10653"/>
    <cellStyle name="Normal 147 2 2 6" xfId="3333"/>
    <cellStyle name="Normal 147 2 2 6 2" xfId="11141"/>
    <cellStyle name="Normal 147 2 2 7" xfId="5773"/>
    <cellStyle name="Normal 147 2 2 7 2" xfId="13581"/>
    <cellStyle name="Normal 147 2 2 8" xfId="8213"/>
    <cellStyle name="Normal 147 2 2 8 2" xfId="16021"/>
    <cellStyle name="Normal 147 2 2 9" xfId="8701"/>
    <cellStyle name="Normal 147 2 3" xfId="1137"/>
    <cellStyle name="Normal 147 2 3 2" xfId="3577"/>
    <cellStyle name="Normal 147 2 3 2 2" xfId="11385"/>
    <cellStyle name="Normal 147 2 3 3" xfId="6017"/>
    <cellStyle name="Normal 147 2 3 3 2" xfId="13825"/>
    <cellStyle name="Normal 147 2 3 4" xfId="8945"/>
    <cellStyle name="Normal 147 2 4" xfId="1625"/>
    <cellStyle name="Normal 147 2 4 2" xfId="4065"/>
    <cellStyle name="Normal 147 2 4 2 2" xfId="11873"/>
    <cellStyle name="Normal 147 2 4 3" xfId="6505"/>
    <cellStyle name="Normal 147 2 4 3 2" xfId="14313"/>
    <cellStyle name="Normal 147 2 4 4" xfId="9433"/>
    <cellStyle name="Normal 147 2 5" xfId="2113"/>
    <cellStyle name="Normal 147 2 5 2" xfId="4553"/>
    <cellStyle name="Normal 147 2 5 2 2" xfId="12361"/>
    <cellStyle name="Normal 147 2 5 3" xfId="6993"/>
    <cellStyle name="Normal 147 2 5 3 2" xfId="14801"/>
    <cellStyle name="Normal 147 2 5 4" xfId="9921"/>
    <cellStyle name="Normal 147 2 6" xfId="2601"/>
    <cellStyle name="Normal 147 2 6 2" xfId="5041"/>
    <cellStyle name="Normal 147 2 6 2 2" xfId="12849"/>
    <cellStyle name="Normal 147 2 6 3" xfId="7481"/>
    <cellStyle name="Normal 147 2 6 3 2" xfId="15289"/>
    <cellStyle name="Normal 147 2 6 4" xfId="10409"/>
    <cellStyle name="Normal 147 2 7" xfId="3089"/>
    <cellStyle name="Normal 147 2 7 2" xfId="10897"/>
    <cellStyle name="Normal 147 2 8" xfId="5529"/>
    <cellStyle name="Normal 147 2 8 2" xfId="13337"/>
    <cellStyle name="Normal 147 2 9" xfId="7969"/>
    <cellStyle name="Normal 147 2 9 2" xfId="15777"/>
    <cellStyle name="Normal 147 3" xfId="771"/>
    <cellStyle name="Normal 147 3 2" xfId="1259"/>
    <cellStyle name="Normal 147 3 2 2" xfId="3699"/>
    <cellStyle name="Normal 147 3 2 2 2" xfId="11507"/>
    <cellStyle name="Normal 147 3 2 3" xfId="6139"/>
    <cellStyle name="Normal 147 3 2 3 2" xfId="13947"/>
    <cellStyle name="Normal 147 3 2 4" xfId="9067"/>
    <cellStyle name="Normal 147 3 3" xfId="1747"/>
    <cellStyle name="Normal 147 3 3 2" xfId="4187"/>
    <cellStyle name="Normal 147 3 3 2 2" xfId="11995"/>
    <cellStyle name="Normal 147 3 3 3" xfId="6627"/>
    <cellStyle name="Normal 147 3 3 3 2" xfId="14435"/>
    <cellStyle name="Normal 147 3 3 4" xfId="9555"/>
    <cellStyle name="Normal 147 3 4" xfId="2235"/>
    <cellStyle name="Normal 147 3 4 2" xfId="4675"/>
    <cellStyle name="Normal 147 3 4 2 2" xfId="12483"/>
    <cellStyle name="Normal 147 3 4 3" xfId="7115"/>
    <cellStyle name="Normal 147 3 4 3 2" xfId="14923"/>
    <cellStyle name="Normal 147 3 4 4" xfId="10043"/>
    <cellStyle name="Normal 147 3 5" xfId="2723"/>
    <cellStyle name="Normal 147 3 5 2" xfId="5163"/>
    <cellStyle name="Normal 147 3 5 2 2" xfId="12971"/>
    <cellStyle name="Normal 147 3 5 3" xfId="7603"/>
    <cellStyle name="Normal 147 3 5 3 2" xfId="15411"/>
    <cellStyle name="Normal 147 3 5 4" xfId="10531"/>
    <cellStyle name="Normal 147 3 6" xfId="3211"/>
    <cellStyle name="Normal 147 3 6 2" xfId="11019"/>
    <cellStyle name="Normal 147 3 7" xfId="5651"/>
    <cellStyle name="Normal 147 3 7 2" xfId="13459"/>
    <cellStyle name="Normal 147 3 8" xfId="8091"/>
    <cellStyle name="Normal 147 3 8 2" xfId="15899"/>
    <cellStyle name="Normal 147 3 9" xfId="8579"/>
    <cellStyle name="Normal 147 4" xfId="1015"/>
    <cellStyle name="Normal 147 4 2" xfId="3455"/>
    <cellStyle name="Normal 147 4 2 2" xfId="11263"/>
    <cellStyle name="Normal 147 4 3" xfId="5895"/>
    <cellStyle name="Normal 147 4 3 2" xfId="13703"/>
    <cellStyle name="Normal 147 4 4" xfId="8823"/>
    <cellStyle name="Normal 147 5" xfId="1503"/>
    <cellStyle name="Normal 147 5 2" xfId="3943"/>
    <cellStyle name="Normal 147 5 2 2" xfId="11751"/>
    <cellStyle name="Normal 147 5 3" xfId="6383"/>
    <cellStyle name="Normal 147 5 3 2" xfId="14191"/>
    <cellStyle name="Normal 147 5 4" xfId="9311"/>
    <cellStyle name="Normal 147 6" xfId="1991"/>
    <cellStyle name="Normal 147 6 2" xfId="4431"/>
    <cellStyle name="Normal 147 6 2 2" xfId="12239"/>
    <cellStyle name="Normal 147 6 3" xfId="6871"/>
    <cellStyle name="Normal 147 6 3 2" xfId="14679"/>
    <cellStyle name="Normal 147 6 4" xfId="9799"/>
    <cellStyle name="Normal 147 7" xfId="2479"/>
    <cellStyle name="Normal 147 7 2" xfId="4919"/>
    <cellStyle name="Normal 147 7 2 2" xfId="12727"/>
    <cellStyle name="Normal 147 7 3" xfId="7359"/>
    <cellStyle name="Normal 147 7 3 2" xfId="15167"/>
    <cellStyle name="Normal 147 7 4" xfId="10287"/>
    <cellStyle name="Normal 147 8" xfId="2967"/>
    <cellStyle name="Normal 147 8 2" xfId="10775"/>
    <cellStyle name="Normal 147 9" xfId="5407"/>
    <cellStyle name="Normal 147 9 2" xfId="13215"/>
    <cellStyle name="Normal 148" xfId="560"/>
    <cellStyle name="Normal 148 10" xfId="7881"/>
    <cellStyle name="Normal 148 10 2" xfId="15689"/>
    <cellStyle name="Normal 148 11" xfId="8369"/>
    <cellStyle name="Normal 148 2" xfId="682"/>
    <cellStyle name="Normal 148 2 10" xfId="8491"/>
    <cellStyle name="Normal 148 2 2" xfId="927"/>
    <cellStyle name="Normal 148 2 2 2" xfId="1415"/>
    <cellStyle name="Normal 148 2 2 2 2" xfId="3855"/>
    <cellStyle name="Normal 148 2 2 2 2 2" xfId="11663"/>
    <cellStyle name="Normal 148 2 2 2 3" xfId="6295"/>
    <cellStyle name="Normal 148 2 2 2 3 2" xfId="14103"/>
    <cellStyle name="Normal 148 2 2 2 4" xfId="9223"/>
    <cellStyle name="Normal 148 2 2 3" xfId="1903"/>
    <cellStyle name="Normal 148 2 2 3 2" xfId="4343"/>
    <cellStyle name="Normal 148 2 2 3 2 2" xfId="12151"/>
    <cellStyle name="Normal 148 2 2 3 3" xfId="6783"/>
    <cellStyle name="Normal 148 2 2 3 3 2" xfId="14591"/>
    <cellStyle name="Normal 148 2 2 3 4" xfId="9711"/>
    <cellStyle name="Normal 148 2 2 4" xfId="2391"/>
    <cellStyle name="Normal 148 2 2 4 2" xfId="4831"/>
    <cellStyle name="Normal 148 2 2 4 2 2" xfId="12639"/>
    <cellStyle name="Normal 148 2 2 4 3" xfId="7271"/>
    <cellStyle name="Normal 148 2 2 4 3 2" xfId="15079"/>
    <cellStyle name="Normal 148 2 2 4 4" xfId="10199"/>
    <cellStyle name="Normal 148 2 2 5" xfId="2879"/>
    <cellStyle name="Normal 148 2 2 5 2" xfId="5319"/>
    <cellStyle name="Normal 148 2 2 5 2 2" xfId="13127"/>
    <cellStyle name="Normal 148 2 2 5 3" xfId="7759"/>
    <cellStyle name="Normal 148 2 2 5 3 2" xfId="15567"/>
    <cellStyle name="Normal 148 2 2 5 4" xfId="10687"/>
    <cellStyle name="Normal 148 2 2 6" xfId="3367"/>
    <cellStyle name="Normal 148 2 2 6 2" xfId="11175"/>
    <cellStyle name="Normal 148 2 2 7" xfId="5807"/>
    <cellStyle name="Normal 148 2 2 7 2" xfId="13615"/>
    <cellStyle name="Normal 148 2 2 8" xfId="8247"/>
    <cellStyle name="Normal 148 2 2 8 2" xfId="16055"/>
    <cellStyle name="Normal 148 2 2 9" xfId="8735"/>
    <cellStyle name="Normal 148 2 3" xfId="1171"/>
    <cellStyle name="Normal 148 2 3 2" xfId="3611"/>
    <cellStyle name="Normal 148 2 3 2 2" xfId="11419"/>
    <cellStyle name="Normal 148 2 3 3" xfId="6051"/>
    <cellStyle name="Normal 148 2 3 3 2" xfId="13859"/>
    <cellStyle name="Normal 148 2 3 4" xfId="8979"/>
    <cellStyle name="Normal 148 2 4" xfId="1659"/>
    <cellStyle name="Normal 148 2 4 2" xfId="4099"/>
    <cellStyle name="Normal 148 2 4 2 2" xfId="11907"/>
    <cellStyle name="Normal 148 2 4 3" xfId="6539"/>
    <cellStyle name="Normal 148 2 4 3 2" xfId="14347"/>
    <cellStyle name="Normal 148 2 4 4" xfId="9467"/>
    <cellStyle name="Normal 148 2 5" xfId="2147"/>
    <cellStyle name="Normal 148 2 5 2" xfId="4587"/>
    <cellStyle name="Normal 148 2 5 2 2" xfId="12395"/>
    <cellStyle name="Normal 148 2 5 3" xfId="7027"/>
    <cellStyle name="Normal 148 2 5 3 2" xfId="14835"/>
    <cellStyle name="Normal 148 2 5 4" xfId="9955"/>
    <cellStyle name="Normal 148 2 6" xfId="2635"/>
    <cellStyle name="Normal 148 2 6 2" xfId="5075"/>
    <cellStyle name="Normal 148 2 6 2 2" xfId="12883"/>
    <cellStyle name="Normal 148 2 6 3" xfId="7515"/>
    <cellStyle name="Normal 148 2 6 3 2" xfId="15323"/>
    <cellStyle name="Normal 148 2 6 4" xfId="10443"/>
    <cellStyle name="Normal 148 2 7" xfId="3123"/>
    <cellStyle name="Normal 148 2 7 2" xfId="10931"/>
    <cellStyle name="Normal 148 2 8" xfId="5563"/>
    <cellStyle name="Normal 148 2 8 2" xfId="13371"/>
    <cellStyle name="Normal 148 2 9" xfId="8003"/>
    <cellStyle name="Normal 148 2 9 2" xfId="15811"/>
    <cellStyle name="Normal 148 3" xfId="805"/>
    <cellStyle name="Normal 148 3 2" xfId="1293"/>
    <cellStyle name="Normal 148 3 2 2" xfId="3733"/>
    <cellStyle name="Normal 148 3 2 2 2" xfId="11541"/>
    <cellStyle name="Normal 148 3 2 3" xfId="6173"/>
    <cellStyle name="Normal 148 3 2 3 2" xfId="13981"/>
    <cellStyle name="Normal 148 3 2 4" xfId="9101"/>
    <cellStyle name="Normal 148 3 3" xfId="1781"/>
    <cellStyle name="Normal 148 3 3 2" xfId="4221"/>
    <cellStyle name="Normal 148 3 3 2 2" xfId="12029"/>
    <cellStyle name="Normal 148 3 3 3" xfId="6661"/>
    <cellStyle name="Normal 148 3 3 3 2" xfId="14469"/>
    <cellStyle name="Normal 148 3 3 4" xfId="9589"/>
    <cellStyle name="Normal 148 3 4" xfId="2269"/>
    <cellStyle name="Normal 148 3 4 2" xfId="4709"/>
    <cellStyle name="Normal 148 3 4 2 2" xfId="12517"/>
    <cellStyle name="Normal 148 3 4 3" xfId="7149"/>
    <cellStyle name="Normal 148 3 4 3 2" xfId="14957"/>
    <cellStyle name="Normal 148 3 4 4" xfId="10077"/>
    <cellStyle name="Normal 148 3 5" xfId="2757"/>
    <cellStyle name="Normal 148 3 5 2" xfId="5197"/>
    <cellStyle name="Normal 148 3 5 2 2" xfId="13005"/>
    <cellStyle name="Normal 148 3 5 3" xfId="7637"/>
    <cellStyle name="Normal 148 3 5 3 2" xfId="15445"/>
    <cellStyle name="Normal 148 3 5 4" xfId="10565"/>
    <cellStyle name="Normal 148 3 6" xfId="3245"/>
    <cellStyle name="Normal 148 3 6 2" xfId="11053"/>
    <cellStyle name="Normal 148 3 7" xfId="5685"/>
    <cellStyle name="Normal 148 3 7 2" xfId="13493"/>
    <cellStyle name="Normal 148 3 8" xfId="8125"/>
    <cellStyle name="Normal 148 3 8 2" xfId="15933"/>
    <cellStyle name="Normal 148 3 9" xfId="8613"/>
    <cellStyle name="Normal 148 4" xfId="1049"/>
    <cellStyle name="Normal 148 4 2" xfId="3489"/>
    <cellStyle name="Normal 148 4 2 2" xfId="11297"/>
    <cellStyle name="Normal 148 4 3" xfId="5929"/>
    <cellStyle name="Normal 148 4 3 2" xfId="13737"/>
    <cellStyle name="Normal 148 4 4" xfId="8857"/>
    <cellStyle name="Normal 148 5" xfId="1537"/>
    <cellStyle name="Normal 148 5 2" xfId="3977"/>
    <cellStyle name="Normal 148 5 2 2" xfId="11785"/>
    <cellStyle name="Normal 148 5 3" xfId="6417"/>
    <cellStyle name="Normal 148 5 3 2" xfId="14225"/>
    <cellStyle name="Normal 148 5 4" xfId="9345"/>
    <cellStyle name="Normal 148 6" xfId="2025"/>
    <cellStyle name="Normal 148 6 2" xfId="4465"/>
    <cellStyle name="Normal 148 6 2 2" xfId="12273"/>
    <cellStyle name="Normal 148 6 3" xfId="6905"/>
    <cellStyle name="Normal 148 6 3 2" xfId="14713"/>
    <cellStyle name="Normal 148 6 4" xfId="9833"/>
    <cellStyle name="Normal 148 7" xfId="2513"/>
    <cellStyle name="Normal 148 7 2" xfId="4953"/>
    <cellStyle name="Normal 148 7 2 2" xfId="12761"/>
    <cellStyle name="Normal 148 7 3" xfId="7393"/>
    <cellStyle name="Normal 148 7 3 2" xfId="15201"/>
    <cellStyle name="Normal 148 7 4" xfId="10321"/>
    <cellStyle name="Normal 148 8" xfId="3001"/>
    <cellStyle name="Normal 148 8 2" xfId="10809"/>
    <cellStyle name="Normal 148 9" xfId="5441"/>
    <cellStyle name="Normal 148 9 2" xfId="13249"/>
    <cellStyle name="Normal 149" xfId="557"/>
    <cellStyle name="Normal 149 10" xfId="7878"/>
    <cellStyle name="Normal 149 10 2" xfId="15686"/>
    <cellStyle name="Normal 149 11" xfId="8366"/>
    <cellStyle name="Normal 149 2" xfId="679"/>
    <cellStyle name="Normal 149 2 10" xfId="8488"/>
    <cellStyle name="Normal 149 2 2" xfId="924"/>
    <cellStyle name="Normal 149 2 2 2" xfId="1412"/>
    <cellStyle name="Normal 149 2 2 2 2" xfId="3852"/>
    <cellStyle name="Normal 149 2 2 2 2 2" xfId="11660"/>
    <cellStyle name="Normal 149 2 2 2 3" xfId="6292"/>
    <cellStyle name="Normal 149 2 2 2 3 2" xfId="14100"/>
    <cellStyle name="Normal 149 2 2 2 4" xfId="9220"/>
    <cellStyle name="Normal 149 2 2 3" xfId="1900"/>
    <cellStyle name="Normal 149 2 2 3 2" xfId="4340"/>
    <cellStyle name="Normal 149 2 2 3 2 2" xfId="12148"/>
    <cellStyle name="Normal 149 2 2 3 3" xfId="6780"/>
    <cellStyle name="Normal 149 2 2 3 3 2" xfId="14588"/>
    <cellStyle name="Normal 149 2 2 3 4" xfId="9708"/>
    <cellStyle name="Normal 149 2 2 4" xfId="2388"/>
    <cellStyle name="Normal 149 2 2 4 2" xfId="4828"/>
    <cellStyle name="Normal 149 2 2 4 2 2" xfId="12636"/>
    <cellStyle name="Normal 149 2 2 4 3" xfId="7268"/>
    <cellStyle name="Normal 149 2 2 4 3 2" xfId="15076"/>
    <cellStyle name="Normal 149 2 2 4 4" xfId="10196"/>
    <cellStyle name="Normal 149 2 2 5" xfId="2876"/>
    <cellStyle name="Normal 149 2 2 5 2" xfId="5316"/>
    <cellStyle name="Normal 149 2 2 5 2 2" xfId="13124"/>
    <cellStyle name="Normal 149 2 2 5 3" xfId="7756"/>
    <cellStyle name="Normal 149 2 2 5 3 2" xfId="15564"/>
    <cellStyle name="Normal 149 2 2 5 4" xfId="10684"/>
    <cellStyle name="Normal 149 2 2 6" xfId="3364"/>
    <cellStyle name="Normal 149 2 2 6 2" xfId="11172"/>
    <cellStyle name="Normal 149 2 2 7" xfId="5804"/>
    <cellStyle name="Normal 149 2 2 7 2" xfId="13612"/>
    <cellStyle name="Normal 149 2 2 8" xfId="8244"/>
    <cellStyle name="Normal 149 2 2 8 2" xfId="16052"/>
    <cellStyle name="Normal 149 2 2 9" xfId="8732"/>
    <cellStyle name="Normal 149 2 3" xfId="1168"/>
    <cellStyle name="Normal 149 2 3 2" xfId="3608"/>
    <cellStyle name="Normal 149 2 3 2 2" xfId="11416"/>
    <cellStyle name="Normal 149 2 3 3" xfId="6048"/>
    <cellStyle name="Normal 149 2 3 3 2" xfId="13856"/>
    <cellStyle name="Normal 149 2 3 4" xfId="8976"/>
    <cellStyle name="Normal 149 2 4" xfId="1656"/>
    <cellStyle name="Normal 149 2 4 2" xfId="4096"/>
    <cellStyle name="Normal 149 2 4 2 2" xfId="11904"/>
    <cellStyle name="Normal 149 2 4 3" xfId="6536"/>
    <cellStyle name="Normal 149 2 4 3 2" xfId="14344"/>
    <cellStyle name="Normal 149 2 4 4" xfId="9464"/>
    <cellStyle name="Normal 149 2 5" xfId="2144"/>
    <cellStyle name="Normal 149 2 5 2" xfId="4584"/>
    <cellStyle name="Normal 149 2 5 2 2" xfId="12392"/>
    <cellStyle name="Normal 149 2 5 3" xfId="7024"/>
    <cellStyle name="Normal 149 2 5 3 2" xfId="14832"/>
    <cellStyle name="Normal 149 2 5 4" xfId="9952"/>
    <cellStyle name="Normal 149 2 6" xfId="2632"/>
    <cellStyle name="Normal 149 2 6 2" xfId="5072"/>
    <cellStyle name="Normal 149 2 6 2 2" xfId="12880"/>
    <cellStyle name="Normal 149 2 6 3" xfId="7512"/>
    <cellStyle name="Normal 149 2 6 3 2" xfId="15320"/>
    <cellStyle name="Normal 149 2 6 4" xfId="10440"/>
    <cellStyle name="Normal 149 2 7" xfId="3120"/>
    <cellStyle name="Normal 149 2 7 2" xfId="10928"/>
    <cellStyle name="Normal 149 2 8" xfId="5560"/>
    <cellStyle name="Normal 149 2 8 2" xfId="13368"/>
    <cellStyle name="Normal 149 2 9" xfId="8000"/>
    <cellStyle name="Normal 149 2 9 2" xfId="15808"/>
    <cellStyle name="Normal 149 3" xfId="802"/>
    <cellStyle name="Normal 149 3 2" xfId="1290"/>
    <cellStyle name="Normal 149 3 2 2" xfId="3730"/>
    <cellStyle name="Normal 149 3 2 2 2" xfId="11538"/>
    <cellStyle name="Normal 149 3 2 3" xfId="6170"/>
    <cellStyle name="Normal 149 3 2 3 2" xfId="13978"/>
    <cellStyle name="Normal 149 3 2 4" xfId="9098"/>
    <cellStyle name="Normal 149 3 3" xfId="1778"/>
    <cellStyle name="Normal 149 3 3 2" xfId="4218"/>
    <cellStyle name="Normal 149 3 3 2 2" xfId="12026"/>
    <cellStyle name="Normal 149 3 3 3" xfId="6658"/>
    <cellStyle name="Normal 149 3 3 3 2" xfId="14466"/>
    <cellStyle name="Normal 149 3 3 4" xfId="9586"/>
    <cellStyle name="Normal 149 3 4" xfId="2266"/>
    <cellStyle name="Normal 149 3 4 2" xfId="4706"/>
    <cellStyle name="Normal 149 3 4 2 2" xfId="12514"/>
    <cellStyle name="Normal 149 3 4 3" xfId="7146"/>
    <cellStyle name="Normal 149 3 4 3 2" xfId="14954"/>
    <cellStyle name="Normal 149 3 4 4" xfId="10074"/>
    <cellStyle name="Normal 149 3 5" xfId="2754"/>
    <cellStyle name="Normal 149 3 5 2" xfId="5194"/>
    <cellStyle name="Normal 149 3 5 2 2" xfId="13002"/>
    <cellStyle name="Normal 149 3 5 3" xfId="7634"/>
    <cellStyle name="Normal 149 3 5 3 2" xfId="15442"/>
    <cellStyle name="Normal 149 3 5 4" xfId="10562"/>
    <cellStyle name="Normal 149 3 6" xfId="3242"/>
    <cellStyle name="Normal 149 3 6 2" xfId="11050"/>
    <cellStyle name="Normal 149 3 7" xfId="5682"/>
    <cellStyle name="Normal 149 3 7 2" xfId="13490"/>
    <cellStyle name="Normal 149 3 8" xfId="8122"/>
    <cellStyle name="Normal 149 3 8 2" xfId="15930"/>
    <cellStyle name="Normal 149 3 9" xfId="8610"/>
    <cellStyle name="Normal 149 4" xfId="1046"/>
    <cellStyle name="Normal 149 4 2" xfId="3486"/>
    <cellStyle name="Normal 149 4 2 2" xfId="11294"/>
    <cellStyle name="Normal 149 4 3" xfId="5926"/>
    <cellStyle name="Normal 149 4 3 2" xfId="13734"/>
    <cellStyle name="Normal 149 4 4" xfId="8854"/>
    <cellStyle name="Normal 149 5" xfId="1534"/>
    <cellStyle name="Normal 149 5 2" xfId="3974"/>
    <cellStyle name="Normal 149 5 2 2" xfId="11782"/>
    <cellStyle name="Normal 149 5 3" xfId="6414"/>
    <cellStyle name="Normal 149 5 3 2" xfId="14222"/>
    <cellStyle name="Normal 149 5 4" xfId="9342"/>
    <cellStyle name="Normal 149 6" xfId="2022"/>
    <cellStyle name="Normal 149 6 2" xfId="4462"/>
    <cellStyle name="Normal 149 6 2 2" xfId="12270"/>
    <cellStyle name="Normal 149 6 3" xfId="6902"/>
    <cellStyle name="Normal 149 6 3 2" xfId="14710"/>
    <cellStyle name="Normal 149 6 4" xfId="9830"/>
    <cellStyle name="Normal 149 7" xfId="2510"/>
    <cellStyle name="Normal 149 7 2" xfId="4950"/>
    <cellStyle name="Normal 149 7 2 2" xfId="12758"/>
    <cellStyle name="Normal 149 7 3" xfId="7390"/>
    <cellStyle name="Normal 149 7 3 2" xfId="15198"/>
    <cellStyle name="Normal 149 7 4" xfId="10318"/>
    <cellStyle name="Normal 149 8" xfId="2998"/>
    <cellStyle name="Normal 149 8 2" xfId="10806"/>
    <cellStyle name="Normal 149 9" xfId="5438"/>
    <cellStyle name="Normal 149 9 2" xfId="13246"/>
    <cellStyle name="Normal 15" xfId="226"/>
    <cellStyle name="Normal 150" xfId="538"/>
    <cellStyle name="Normal 150 10" xfId="7859"/>
    <cellStyle name="Normal 150 10 2" xfId="15667"/>
    <cellStyle name="Normal 150 11" xfId="8347"/>
    <cellStyle name="Normal 150 2" xfId="660"/>
    <cellStyle name="Normal 150 2 10" xfId="8469"/>
    <cellStyle name="Normal 150 2 2" xfId="905"/>
    <cellStyle name="Normal 150 2 2 2" xfId="1393"/>
    <cellStyle name="Normal 150 2 2 2 2" xfId="3833"/>
    <cellStyle name="Normal 150 2 2 2 2 2" xfId="11641"/>
    <cellStyle name="Normal 150 2 2 2 3" xfId="6273"/>
    <cellStyle name="Normal 150 2 2 2 3 2" xfId="14081"/>
    <cellStyle name="Normal 150 2 2 2 4" xfId="9201"/>
    <cellStyle name="Normal 150 2 2 3" xfId="1881"/>
    <cellStyle name="Normal 150 2 2 3 2" xfId="4321"/>
    <cellStyle name="Normal 150 2 2 3 2 2" xfId="12129"/>
    <cellStyle name="Normal 150 2 2 3 3" xfId="6761"/>
    <cellStyle name="Normal 150 2 2 3 3 2" xfId="14569"/>
    <cellStyle name="Normal 150 2 2 3 4" xfId="9689"/>
    <cellStyle name="Normal 150 2 2 4" xfId="2369"/>
    <cellStyle name="Normal 150 2 2 4 2" xfId="4809"/>
    <cellStyle name="Normal 150 2 2 4 2 2" xfId="12617"/>
    <cellStyle name="Normal 150 2 2 4 3" xfId="7249"/>
    <cellStyle name="Normal 150 2 2 4 3 2" xfId="15057"/>
    <cellStyle name="Normal 150 2 2 4 4" xfId="10177"/>
    <cellStyle name="Normal 150 2 2 5" xfId="2857"/>
    <cellStyle name="Normal 150 2 2 5 2" xfId="5297"/>
    <cellStyle name="Normal 150 2 2 5 2 2" xfId="13105"/>
    <cellStyle name="Normal 150 2 2 5 3" xfId="7737"/>
    <cellStyle name="Normal 150 2 2 5 3 2" xfId="15545"/>
    <cellStyle name="Normal 150 2 2 5 4" xfId="10665"/>
    <cellStyle name="Normal 150 2 2 6" xfId="3345"/>
    <cellStyle name="Normal 150 2 2 6 2" xfId="11153"/>
    <cellStyle name="Normal 150 2 2 7" xfId="5785"/>
    <cellStyle name="Normal 150 2 2 7 2" xfId="13593"/>
    <cellStyle name="Normal 150 2 2 8" xfId="8225"/>
    <cellStyle name="Normal 150 2 2 8 2" xfId="16033"/>
    <cellStyle name="Normal 150 2 2 9" xfId="8713"/>
    <cellStyle name="Normal 150 2 3" xfId="1149"/>
    <cellStyle name="Normal 150 2 3 2" xfId="3589"/>
    <cellStyle name="Normal 150 2 3 2 2" xfId="11397"/>
    <cellStyle name="Normal 150 2 3 3" xfId="6029"/>
    <cellStyle name="Normal 150 2 3 3 2" xfId="13837"/>
    <cellStyle name="Normal 150 2 3 4" xfId="8957"/>
    <cellStyle name="Normal 150 2 4" xfId="1637"/>
    <cellStyle name="Normal 150 2 4 2" xfId="4077"/>
    <cellStyle name="Normal 150 2 4 2 2" xfId="11885"/>
    <cellStyle name="Normal 150 2 4 3" xfId="6517"/>
    <cellStyle name="Normal 150 2 4 3 2" xfId="14325"/>
    <cellStyle name="Normal 150 2 4 4" xfId="9445"/>
    <cellStyle name="Normal 150 2 5" xfId="2125"/>
    <cellStyle name="Normal 150 2 5 2" xfId="4565"/>
    <cellStyle name="Normal 150 2 5 2 2" xfId="12373"/>
    <cellStyle name="Normal 150 2 5 3" xfId="7005"/>
    <cellStyle name="Normal 150 2 5 3 2" xfId="14813"/>
    <cellStyle name="Normal 150 2 5 4" xfId="9933"/>
    <cellStyle name="Normal 150 2 6" xfId="2613"/>
    <cellStyle name="Normal 150 2 6 2" xfId="5053"/>
    <cellStyle name="Normal 150 2 6 2 2" xfId="12861"/>
    <cellStyle name="Normal 150 2 6 3" xfId="7493"/>
    <cellStyle name="Normal 150 2 6 3 2" xfId="15301"/>
    <cellStyle name="Normal 150 2 6 4" xfId="10421"/>
    <cellStyle name="Normal 150 2 7" xfId="3101"/>
    <cellStyle name="Normal 150 2 7 2" xfId="10909"/>
    <cellStyle name="Normal 150 2 8" xfId="5541"/>
    <cellStyle name="Normal 150 2 8 2" xfId="13349"/>
    <cellStyle name="Normal 150 2 9" xfId="7981"/>
    <cellStyle name="Normal 150 2 9 2" xfId="15789"/>
    <cellStyle name="Normal 150 3" xfId="783"/>
    <cellStyle name="Normal 150 3 2" xfId="1271"/>
    <cellStyle name="Normal 150 3 2 2" xfId="3711"/>
    <cellStyle name="Normal 150 3 2 2 2" xfId="11519"/>
    <cellStyle name="Normal 150 3 2 3" xfId="6151"/>
    <cellStyle name="Normal 150 3 2 3 2" xfId="13959"/>
    <cellStyle name="Normal 150 3 2 4" xfId="9079"/>
    <cellStyle name="Normal 150 3 3" xfId="1759"/>
    <cellStyle name="Normal 150 3 3 2" xfId="4199"/>
    <cellStyle name="Normal 150 3 3 2 2" xfId="12007"/>
    <cellStyle name="Normal 150 3 3 3" xfId="6639"/>
    <cellStyle name="Normal 150 3 3 3 2" xfId="14447"/>
    <cellStyle name="Normal 150 3 3 4" xfId="9567"/>
    <cellStyle name="Normal 150 3 4" xfId="2247"/>
    <cellStyle name="Normal 150 3 4 2" xfId="4687"/>
    <cellStyle name="Normal 150 3 4 2 2" xfId="12495"/>
    <cellStyle name="Normal 150 3 4 3" xfId="7127"/>
    <cellStyle name="Normal 150 3 4 3 2" xfId="14935"/>
    <cellStyle name="Normal 150 3 4 4" xfId="10055"/>
    <cellStyle name="Normal 150 3 5" xfId="2735"/>
    <cellStyle name="Normal 150 3 5 2" xfId="5175"/>
    <cellStyle name="Normal 150 3 5 2 2" xfId="12983"/>
    <cellStyle name="Normal 150 3 5 3" xfId="7615"/>
    <cellStyle name="Normal 150 3 5 3 2" xfId="15423"/>
    <cellStyle name="Normal 150 3 5 4" xfId="10543"/>
    <cellStyle name="Normal 150 3 6" xfId="3223"/>
    <cellStyle name="Normal 150 3 6 2" xfId="11031"/>
    <cellStyle name="Normal 150 3 7" xfId="5663"/>
    <cellStyle name="Normal 150 3 7 2" xfId="13471"/>
    <cellStyle name="Normal 150 3 8" xfId="8103"/>
    <cellStyle name="Normal 150 3 8 2" xfId="15911"/>
    <cellStyle name="Normal 150 3 9" xfId="8591"/>
    <cellStyle name="Normal 150 4" xfId="1027"/>
    <cellStyle name="Normal 150 4 2" xfId="3467"/>
    <cellStyle name="Normal 150 4 2 2" xfId="11275"/>
    <cellStyle name="Normal 150 4 3" xfId="5907"/>
    <cellStyle name="Normal 150 4 3 2" xfId="13715"/>
    <cellStyle name="Normal 150 4 4" xfId="8835"/>
    <cellStyle name="Normal 150 5" xfId="1515"/>
    <cellStyle name="Normal 150 5 2" xfId="3955"/>
    <cellStyle name="Normal 150 5 2 2" xfId="11763"/>
    <cellStyle name="Normal 150 5 3" xfId="6395"/>
    <cellStyle name="Normal 150 5 3 2" xfId="14203"/>
    <cellStyle name="Normal 150 5 4" xfId="9323"/>
    <cellStyle name="Normal 150 6" xfId="2003"/>
    <cellStyle name="Normal 150 6 2" xfId="4443"/>
    <cellStyle name="Normal 150 6 2 2" xfId="12251"/>
    <cellStyle name="Normal 150 6 3" xfId="6883"/>
    <cellStyle name="Normal 150 6 3 2" xfId="14691"/>
    <cellStyle name="Normal 150 6 4" xfId="9811"/>
    <cellStyle name="Normal 150 7" xfId="2491"/>
    <cellStyle name="Normal 150 7 2" xfId="4931"/>
    <cellStyle name="Normal 150 7 2 2" xfId="12739"/>
    <cellStyle name="Normal 150 7 3" xfId="7371"/>
    <cellStyle name="Normal 150 7 3 2" xfId="15179"/>
    <cellStyle name="Normal 150 7 4" xfId="10299"/>
    <cellStyle name="Normal 150 8" xfId="2979"/>
    <cellStyle name="Normal 150 8 2" xfId="10787"/>
    <cellStyle name="Normal 150 9" xfId="5419"/>
    <cellStyle name="Normal 150 9 2" xfId="13227"/>
    <cellStyle name="Normal 151" xfId="521"/>
    <cellStyle name="Normal 151 10" xfId="7842"/>
    <cellStyle name="Normal 151 10 2" xfId="15650"/>
    <cellStyle name="Normal 151 11" xfId="8330"/>
    <cellStyle name="Normal 151 2" xfId="643"/>
    <cellStyle name="Normal 151 2 10" xfId="8452"/>
    <cellStyle name="Normal 151 2 2" xfId="888"/>
    <cellStyle name="Normal 151 2 2 2" xfId="1376"/>
    <cellStyle name="Normal 151 2 2 2 2" xfId="3816"/>
    <cellStyle name="Normal 151 2 2 2 2 2" xfId="11624"/>
    <cellStyle name="Normal 151 2 2 2 3" xfId="6256"/>
    <cellStyle name="Normal 151 2 2 2 3 2" xfId="14064"/>
    <cellStyle name="Normal 151 2 2 2 4" xfId="9184"/>
    <cellStyle name="Normal 151 2 2 3" xfId="1864"/>
    <cellStyle name="Normal 151 2 2 3 2" xfId="4304"/>
    <cellStyle name="Normal 151 2 2 3 2 2" xfId="12112"/>
    <cellStyle name="Normal 151 2 2 3 3" xfId="6744"/>
    <cellStyle name="Normal 151 2 2 3 3 2" xfId="14552"/>
    <cellStyle name="Normal 151 2 2 3 4" xfId="9672"/>
    <cellStyle name="Normal 151 2 2 4" xfId="2352"/>
    <cellStyle name="Normal 151 2 2 4 2" xfId="4792"/>
    <cellStyle name="Normal 151 2 2 4 2 2" xfId="12600"/>
    <cellStyle name="Normal 151 2 2 4 3" xfId="7232"/>
    <cellStyle name="Normal 151 2 2 4 3 2" xfId="15040"/>
    <cellStyle name="Normal 151 2 2 4 4" xfId="10160"/>
    <cellStyle name="Normal 151 2 2 5" xfId="2840"/>
    <cellStyle name="Normal 151 2 2 5 2" xfId="5280"/>
    <cellStyle name="Normal 151 2 2 5 2 2" xfId="13088"/>
    <cellStyle name="Normal 151 2 2 5 3" xfId="7720"/>
    <cellStyle name="Normal 151 2 2 5 3 2" xfId="15528"/>
    <cellStyle name="Normal 151 2 2 5 4" xfId="10648"/>
    <cellStyle name="Normal 151 2 2 6" xfId="3328"/>
    <cellStyle name="Normal 151 2 2 6 2" xfId="11136"/>
    <cellStyle name="Normal 151 2 2 7" xfId="5768"/>
    <cellStyle name="Normal 151 2 2 7 2" xfId="13576"/>
    <cellStyle name="Normal 151 2 2 8" xfId="8208"/>
    <cellStyle name="Normal 151 2 2 8 2" xfId="16016"/>
    <cellStyle name="Normal 151 2 2 9" xfId="8696"/>
    <cellStyle name="Normal 151 2 3" xfId="1132"/>
    <cellStyle name="Normal 151 2 3 2" xfId="3572"/>
    <cellStyle name="Normal 151 2 3 2 2" xfId="11380"/>
    <cellStyle name="Normal 151 2 3 3" xfId="6012"/>
    <cellStyle name="Normal 151 2 3 3 2" xfId="13820"/>
    <cellStyle name="Normal 151 2 3 4" xfId="8940"/>
    <cellStyle name="Normal 151 2 4" xfId="1620"/>
    <cellStyle name="Normal 151 2 4 2" xfId="4060"/>
    <cellStyle name="Normal 151 2 4 2 2" xfId="11868"/>
    <cellStyle name="Normal 151 2 4 3" xfId="6500"/>
    <cellStyle name="Normal 151 2 4 3 2" xfId="14308"/>
    <cellStyle name="Normal 151 2 4 4" xfId="9428"/>
    <cellStyle name="Normal 151 2 5" xfId="2108"/>
    <cellStyle name="Normal 151 2 5 2" xfId="4548"/>
    <cellStyle name="Normal 151 2 5 2 2" xfId="12356"/>
    <cellStyle name="Normal 151 2 5 3" xfId="6988"/>
    <cellStyle name="Normal 151 2 5 3 2" xfId="14796"/>
    <cellStyle name="Normal 151 2 5 4" xfId="9916"/>
    <cellStyle name="Normal 151 2 6" xfId="2596"/>
    <cellStyle name="Normal 151 2 6 2" xfId="5036"/>
    <cellStyle name="Normal 151 2 6 2 2" xfId="12844"/>
    <cellStyle name="Normal 151 2 6 3" xfId="7476"/>
    <cellStyle name="Normal 151 2 6 3 2" xfId="15284"/>
    <cellStyle name="Normal 151 2 6 4" xfId="10404"/>
    <cellStyle name="Normal 151 2 7" xfId="3084"/>
    <cellStyle name="Normal 151 2 7 2" xfId="10892"/>
    <cellStyle name="Normal 151 2 8" xfId="5524"/>
    <cellStyle name="Normal 151 2 8 2" xfId="13332"/>
    <cellStyle name="Normal 151 2 9" xfId="7964"/>
    <cellStyle name="Normal 151 2 9 2" xfId="15772"/>
    <cellStyle name="Normal 151 3" xfId="766"/>
    <cellStyle name="Normal 151 3 2" xfId="1254"/>
    <cellStyle name="Normal 151 3 2 2" xfId="3694"/>
    <cellStyle name="Normal 151 3 2 2 2" xfId="11502"/>
    <cellStyle name="Normal 151 3 2 3" xfId="6134"/>
    <cellStyle name="Normal 151 3 2 3 2" xfId="13942"/>
    <cellStyle name="Normal 151 3 2 4" xfId="9062"/>
    <cellStyle name="Normal 151 3 3" xfId="1742"/>
    <cellStyle name="Normal 151 3 3 2" xfId="4182"/>
    <cellStyle name="Normal 151 3 3 2 2" xfId="11990"/>
    <cellStyle name="Normal 151 3 3 3" xfId="6622"/>
    <cellStyle name="Normal 151 3 3 3 2" xfId="14430"/>
    <cellStyle name="Normal 151 3 3 4" xfId="9550"/>
    <cellStyle name="Normal 151 3 4" xfId="2230"/>
    <cellStyle name="Normal 151 3 4 2" xfId="4670"/>
    <cellStyle name="Normal 151 3 4 2 2" xfId="12478"/>
    <cellStyle name="Normal 151 3 4 3" xfId="7110"/>
    <cellStyle name="Normal 151 3 4 3 2" xfId="14918"/>
    <cellStyle name="Normal 151 3 4 4" xfId="10038"/>
    <cellStyle name="Normal 151 3 5" xfId="2718"/>
    <cellStyle name="Normal 151 3 5 2" xfId="5158"/>
    <cellStyle name="Normal 151 3 5 2 2" xfId="12966"/>
    <cellStyle name="Normal 151 3 5 3" xfId="7598"/>
    <cellStyle name="Normal 151 3 5 3 2" xfId="15406"/>
    <cellStyle name="Normal 151 3 5 4" xfId="10526"/>
    <cellStyle name="Normal 151 3 6" xfId="3206"/>
    <cellStyle name="Normal 151 3 6 2" xfId="11014"/>
    <cellStyle name="Normal 151 3 7" xfId="5646"/>
    <cellStyle name="Normal 151 3 7 2" xfId="13454"/>
    <cellStyle name="Normal 151 3 8" xfId="8086"/>
    <cellStyle name="Normal 151 3 8 2" xfId="15894"/>
    <cellStyle name="Normal 151 3 9" xfId="8574"/>
    <cellStyle name="Normal 151 4" xfId="1010"/>
    <cellStyle name="Normal 151 4 2" xfId="3450"/>
    <cellStyle name="Normal 151 4 2 2" xfId="11258"/>
    <cellStyle name="Normal 151 4 3" xfId="5890"/>
    <cellStyle name="Normal 151 4 3 2" xfId="13698"/>
    <cellStyle name="Normal 151 4 4" xfId="8818"/>
    <cellStyle name="Normal 151 5" xfId="1498"/>
    <cellStyle name="Normal 151 5 2" xfId="3938"/>
    <cellStyle name="Normal 151 5 2 2" xfId="11746"/>
    <cellStyle name="Normal 151 5 3" xfId="6378"/>
    <cellStyle name="Normal 151 5 3 2" xfId="14186"/>
    <cellStyle name="Normal 151 5 4" xfId="9306"/>
    <cellStyle name="Normal 151 6" xfId="1986"/>
    <cellStyle name="Normal 151 6 2" xfId="4426"/>
    <cellStyle name="Normal 151 6 2 2" xfId="12234"/>
    <cellStyle name="Normal 151 6 3" xfId="6866"/>
    <cellStyle name="Normal 151 6 3 2" xfId="14674"/>
    <cellStyle name="Normal 151 6 4" xfId="9794"/>
    <cellStyle name="Normal 151 7" xfId="2474"/>
    <cellStyle name="Normal 151 7 2" xfId="4914"/>
    <cellStyle name="Normal 151 7 2 2" xfId="12722"/>
    <cellStyle name="Normal 151 7 3" xfId="7354"/>
    <cellStyle name="Normal 151 7 3 2" xfId="15162"/>
    <cellStyle name="Normal 151 7 4" xfId="10282"/>
    <cellStyle name="Normal 151 8" xfId="2962"/>
    <cellStyle name="Normal 151 8 2" xfId="10770"/>
    <cellStyle name="Normal 151 9" xfId="5402"/>
    <cellStyle name="Normal 151 9 2" xfId="13210"/>
    <cellStyle name="Normal 152" xfId="533"/>
    <cellStyle name="Normal 152 10" xfId="7854"/>
    <cellStyle name="Normal 152 10 2" xfId="15662"/>
    <cellStyle name="Normal 152 11" xfId="8342"/>
    <cellStyle name="Normal 152 2" xfId="655"/>
    <cellStyle name="Normal 152 2 10" xfId="8464"/>
    <cellStyle name="Normal 152 2 2" xfId="900"/>
    <cellStyle name="Normal 152 2 2 2" xfId="1388"/>
    <cellStyle name="Normal 152 2 2 2 2" xfId="3828"/>
    <cellStyle name="Normal 152 2 2 2 2 2" xfId="11636"/>
    <cellStyle name="Normal 152 2 2 2 3" xfId="6268"/>
    <cellStyle name="Normal 152 2 2 2 3 2" xfId="14076"/>
    <cellStyle name="Normal 152 2 2 2 4" xfId="9196"/>
    <cellStyle name="Normal 152 2 2 3" xfId="1876"/>
    <cellStyle name="Normal 152 2 2 3 2" xfId="4316"/>
    <cellStyle name="Normal 152 2 2 3 2 2" xfId="12124"/>
    <cellStyle name="Normal 152 2 2 3 3" xfId="6756"/>
    <cellStyle name="Normal 152 2 2 3 3 2" xfId="14564"/>
    <cellStyle name="Normal 152 2 2 3 4" xfId="9684"/>
    <cellStyle name="Normal 152 2 2 4" xfId="2364"/>
    <cellStyle name="Normal 152 2 2 4 2" xfId="4804"/>
    <cellStyle name="Normal 152 2 2 4 2 2" xfId="12612"/>
    <cellStyle name="Normal 152 2 2 4 3" xfId="7244"/>
    <cellStyle name="Normal 152 2 2 4 3 2" xfId="15052"/>
    <cellStyle name="Normal 152 2 2 4 4" xfId="10172"/>
    <cellStyle name="Normal 152 2 2 5" xfId="2852"/>
    <cellStyle name="Normal 152 2 2 5 2" xfId="5292"/>
    <cellStyle name="Normal 152 2 2 5 2 2" xfId="13100"/>
    <cellStyle name="Normal 152 2 2 5 3" xfId="7732"/>
    <cellStyle name="Normal 152 2 2 5 3 2" xfId="15540"/>
    <cellStyle name="Normal 152 2 2 5 4" xfId="10660"/>
    <cellStyle name="Normal 152 2 2 6" xfId="3340"/>
    <cellStyle name="Normal 152 2 2 6 2" xfId="11148"/>
    <cellStyle name="Normal 152 2 2 7" xfId="5780"/>
    <cellStyle name="Normal 152 2 2 7 2" xfId="13588"/>
    <cellStyle name="Normal 152 2 2 8" xfId="8220"/>
    <cellStyle name="Normal 152 2 2 8 2" xfId="16028"/>
    <cellStyle name="Normal 152 2 2 9" xfId="8708"/>
    <cellStyle name="Normal 152 2 3" xfId="1144"/>
    <cellStyle name="Normal 152 2 3 2" xfId="3584"/>
    <cellStyle name="Normal 152 2 3 2 2" xfId="11392"/>
    <cellStyle name="Normal 152 2 3 3" xfId="6024"/>
    <cellStyle name="Normal 152 2 3 3 2" xfId="13832"/>
    <cellStyle name="Normal 152 2 3 4" xfId="8952"/>
    <cellStyle name="Normal 152 2 4" xfId="1632"/>
    <cellStyle name="Normal 152 2 4 2" xfId="4072"/>
    <cellStyle name="Normal 152 2 4 2 2" xfId="11880"/>
    <cellStyle name="Normal 152 2 4 3" xfId="6512"/>
    <cellStyle name="Normal 152 2 4 3 2" xfId="14320"/>
    <cellStyle name="Normal 152 2 4 4" xfId="9440"/>
    <cellStyle name="Normal 152 2 5" xfId="2120"/>
    <cellStyle name="Normal 152 2 5 2" xfId="4560"/>
    <cellStyle name="Normal 152 2 5 2 2" xfId="12368"/>
    <cellStyle name="Normal 152 2 5 3" xfId="7000"/>
    <cellStyle name="Normal 152 2 5 3 2" xfId="14808"/>
    <cellStyle name="Normal 152 2 5 4" xfId="9928"/>
    <cellStyle name="Normal 152 2 6" xfId="2608"/>
    <cellStyle name="Normal 152 2 6 2" xfId="5048"/>
    <cellStyle name="Normal 152 2 6 2 2" xfId="12856"/>
    <cellStyle name="Normal 152 2 6 3" xfId="7488"/>
    <cellStyle name="Normal 152 2 6 3 2" xfId="15296"/>
    <cellStyle name="Normal 152 2 6 4" xfId="10416"/>
    <cellStyle name="Normal 152 2 7" xfId="3096"/>
    <cellStyle name="Normal 152 2 7 2" xfId="10904"/>
    <cellStyle name="Normal 152 2 8" xfId="5536"/>
    <cellStyle name="Normal 152 2 8 2" xfId="13344"/>
    <cellStyle name="Normal 152 2 9" xfId="7976"/>
    <cellStyle name="Normal 152 2 9 2" xfId="15784"/>
    <cellStyle name="Normal 152 3" xfId="778"/>
    <cellStyle name="Normal 152 3 2" xfId="1266"/>
    <cellStyle name="Normal 152 3 2 2" xfId="3706"/>
    <cellStyle name="Normal 152 3 2 2 2" xfId="11514"/>
    <cellStyle name="Normal 152 3 2 3" xfId="6146"/>
    <cellStyle name="Normal 152 3 2 3 2" xfId="13954"/>
    <cellStyle name="Normal 152 3 2 4" xfId="9074"/>
    <cellStyle name="Normal 152 3 3" xfId="1754"/>
    <cellStyle name="Normal 152 3 3 2" xfId="4194"/>
    <cellStyle name="Normal 152 3 3 2 2" xfId="12002"/>
    <cellStyle name="Normal 152 3 3 3" xfId="6634"/>
    <cellStyle name="Normal 152 3 3 3 2" xfId="14442"/>
    <cellStyle name="Normal 152 3 3 4" xfId="9562"/>
    <cellStyle name="Normal 152 3 4" xfId="2242"/>
    <cellStyle name="Normal 152 3 4 2" xfId="4682"/>
    <cellStyle name="Normal 152 3 4 2 2" xfId="12490"/>
    <cellStyle name="Normal 152 3 4 3" xfId="7122"/>
    <cellStyle name="Normal 152 3 4 3 2" xfId="14930"/>
    <cellStyle name="Normal 152 3 4 4" xfId="10050"/>
    <cellStyle name="Normal 152 3 5" xfId="2730"/>
    <cellStyle name="Normal 152 3 5 2" xfId="5170"/>
    <cellStyle name="Normal 152 3 5 2 2" xfId="12978"/>
    <cellStyle name="Normal 152 3 5 3" xfId="7610"/>
    <cellStyle name="Normal 152 3 5 3 2" xfId="15418"/>
    <cellStyle name="Normal 152 3 5 4" xfId="10538"/>
    <cellStyle name="Normal 152 3 6" xfId="3218"/>
    <cellStyle name="Normal 152 3 6 2" xfId="11026"/>
    <cellStyle name="Normal 152 3 7" xfId="5658"/>
    <cellStyle name="Normal 152 3 7 2" xfId="13466"/>
    <cellStyle name="Normal 152 3 8" xfId="8098"/>
    <cellStyle name="Normal 152 3 8 2" xfId="15906"/>
    <cellStyle name="Normal 152 3 9" xfId="8586"/>
    <cellStyle name="Normal 152 4" xfId="1022"/>
    <cellStyle name="Normal 152 4 2" xfId="3462"/>
    <cellStyle name="Normal 152 4 2 2" xfId="11270"/>
    <cellStyle name="Normal 152 4 3" xfId="5902"/>
    <cellStyle name="Normal 152 4 3 2" xfId="13710"/>
    <cellStyle name="Normal 152 4 4" xfId="8830"/>
    <cellStyle name="Normal 152 5" xfId="1510"/>
    <cellStyle name="Normal 152 5 2" xfId="3950"/>
    <cellStyle name="Normal 152 5 2 2" xfId="11758"/>
    <cellStyle name="Normal 152 5 3" xfId="6390"/>
    <cellStyle name="Normal 152 5 3 2" xfId="14198"/>
    <cellStyle name="Normal 152 5 4" xfId="9318"/>
    <cellStyle name="Normal 152 6" xfId="1998"/>
    <cellStyle name="Normal 152 6 2" xfId="4438"/>
    <cellStyle name="Normal 152 6 2 2" xfId="12246"/>
    <cellStyle name="Normal 152 6 3" xfId="6878"/>
    <cellStyle name="Normal 152 6 3 2" xfId="14686"/>
    <cellStyle name="Normal 152 6 4" xfId="9806"/>
    <cellStyle name="Normal 152 7" xfId="2486"/>
    <cellStyle name="Normal 152 7 2" xfId="4926"/>
    <cellStyle name="Normal 152 7 2 2" xfId="12734"/>
    <cellStyle name="Normal 152 7 3" xfId="7366"/>
    <cellStyle name="Normal 152 7 3 2" xfId="15174"/>
    <cellStyle name="Normal 152 7 4" xfId="10294"/>
    <cellStyle name="Normal 152 8" xfId="2974"/>
    <cellStyle name="Normal 152 8 2" xfId="10782"/>
    <cellStyle name="Normal 152 9" xfId="5414"/>
    <cellStyle name="Normal 152 9 2" xfId="13222"/>
    <cellStyle name="Normal 153" xfId="523"/>
    <cellStyle name="Normal 153 10" xfId="7844"/>
    <cellStyle name="Normal 153 10 2" xfId="15652"/>
    <cellStyle name="Normal 153 11" xfId="8332"/>
    <cellStyle name="Normal 153 2" xfId="645"/>
    <cellStyle name="Normal 153 2 10" xfId="8454"/>
    <cellStyle name="Normal 153 2 2" xfId="890"/>
    <cellStyle name="Normal 153 2 2 2" xfId="1378"/>
    <cellStyle name="Normal 153 2 2 2 2" xfId="3818"/>
    <cellStyle name="Normal 153 2 2 2 2 2" xfId="11626"/>
    <cellStyle name="Normal 153 2 2 2 3" xfId="6258"/>
    <cellStyle name="Normal 153 2 2 2 3 2" xfId="14066"/>
    <cellStyle name="Normal 153 2 2 2 4" xfId="9186"/>
    <cellStyle name="Normal 153 2 2 3" xfId="1866"/>
    <cellStyle name="Normal 153 2 2 3 2" xfId="4306"/>
    <cellStyle name="Normal 153 2 2 3 2 2" xfId="12114"/>
    <cellStyle name="Normal 153 2 2 3 3" xfId="6746"/>
    <cellStyle name="Normal 153 2 2 3 3 2" xfId="14554"/>
    <cellStyle name="Normal 153 2 2 3 4" xfId="9674"/>
    <cellStyle name="Normal 153 2 2 4" xfId="2354"/>
    <cellStyle name="Normal 153 2 2 4 2" xfId="4794"/>
    <cellStyle name="Normal 153 2 2 4 2 2" xfId="12602"/>
    <cellStyle name="Normal 153 2 2 4 3" xfId="7234"/>
    <cellStyle name="Normal 153 2 2 4 3 2" xfId="15042"/>
    <cellStyle name="Normal 153 2 2 4 4" xfId="10162"/>
    <cellStyle name="Normal 153 2 2 5" xfId="2842"/>
    <cellStyle name="Normal 153 2 2 5 2" xfId="5282"/>
    <cellStyle name="Normal 153 2 2 5 2 2" xfId="13090"/>
    <cellStyle name="Normal 153 2 2 5 3" xfId="7722"/>
    <cellStyle name="Normal 153 2 2 5 3 2" xfId="15530"/>
    <cellStyle name="Normal 153 2 2 5 4" xfId="10650"/>
    <cellStyle name="Normal 153 2 2 6" xfId="3330"/>
    <cellStyle name="Normal 153 2 2 6 2" xfId="11138"/>
    <cellStyle name="Normal 153 2 2 7" xfId="5770"/>
    <cellStyle name="Normal 153 2 2 7 2" xfId="13578"/>
    <cellStyle name="Normal 153 2 2 8" xfId="8210"/>
    <cellStyle name="Normal 153 2 2 8 2" xfId="16018"/>
    <cellStyle name="Normal 153 2 2 9" xfId="8698"/>
    <cellStyle name="Normal 153 2 3" xfId="1134"/>
    <cellStyle name="Normal 153 2 3 2" xfId="3574"/>
    <cellStyle name="Normal 153 2 3 2 2" xfId="11382"/>
    <cellStyle name="Normal 153 2 3 3" xfId="6014"/>
    <cellStyle name="Normal 153 2 3 3 2" xfId="13822"/>
    <cellStyle name="Normal 153 2 3 4" xfId="8942"/>
    <cellStyle name="Normal 153 2 4" xfId="1622"/>
    <cellStyle name="Normal 153 2 4 2" xfId="4062"/>
    <cellStyle name="Normal 153 2 4 2 2" xfId="11870"/>
    <cellStyle name="Normal 153 2 4 3" xfId="6502"/>
    <cellStyle name="Normal 153 2 4 3 2" xfId="14310"/>
    <cellStyle name="Normal 153 2 4 4" xfId="9430"/>
    <cellStyle name="Normal 153 2 5" xfId="2110"/>
    <cellStyle name="Normal 153 2 5 2" xfId="4550"/>
    <cellStyle name="Normal 153 2 5 2 2" xfId="12358"/>
    <cellStyle name="Normal 153 2 5 3" xfId="6990"/>
    <cellStyle name="Normal 153 2 5 3 2" xfId="14798"/>
    <cellStyle name="Normal 153 2 5 4" xfId="9918"/>
    <cellStyle name="Normal 153 2 6" xfId="2598"/>
    <cellStyle name="Normal 153 2 6 2" xfId="5038"/>
    <cellStyle name="Normal 153 2 6 2 2" xfId="12846"/>
    <cellStyle name="Normal 153 2 6 3" xfId="7478"/>
    <cellStyle name="Normal 153 2 6 3 2" xfId="15286"/>
    <cellStyle name="Normal 153 2 6 4" xfId="10406"/>
    <cellStyle name="Normal 153 2 7" xfId="3086"/>
    <cellStyle name="Normal 153 2 7 2" xfId="10894"/>
    <cellStyle name="Normal 153 2 8" xfId="5526"/>
    <cellStyle name="Normal 153 2 8 2" xfId="13334"/>
    <cellStyle name="Normal 153 2 9" xfId="7966"/>
    <cellStyle name="Normal 153 2 9 2" xfId="15774"/>
    <cellStyle name="Normal 153 3" xfId="768"/>
    <cellStyle name="Normal 153 3 2" xfId="1256"/>
    <cellStyle name="Normal 153 3 2 2" xfId="3696"/>
    <cellStyle name="Normal 153 3 2 2 2" xfId="11504"/>
    <cellStyle name="Normal 153 3 2 3" xfId="6136"/>
    <cellStyle name="Normal 153 3 2 3 2" xfId="13944"/>
    <cellStyle name="Normal 153 3 2 4" xfId="9064"/>
    <cellStyle name="Normal 153 3 3" xfId="1744"/>
    <cellStyle name="Normal 153 3 3 2" xfId="4184"/>
    <cellStyle name="Normal 153 3 3 2 2" xfId="11992"/>
    <cellStyle name="Normal 153 3 3 3" xfId="6624"/>
    <cellStyle name="Normal 153 3 3 3 2" xfId="14432"/>
    <cellStyle name="Normal 153 3 3 4" xfId="9552"/>
    <cellStyle name="Normal 153 3 4" xfId="2232"/>
    <cellStyle name="Normal 153 3 4 2" xfId="4672"/>
    <cellStyle name="Normal 153 3 4 2 2" xfId="12480"/>
    <cellStyle name="Normal 153 3 4 3" xfId="7112"/>
    <cellStyle name="Normal 153 3 4 3 2" xfId="14920"/>
    <cellStyle name="Normal 153 3 4 4" xfId="10040"/>
    <cellStyle name="Normal 153 3 5" xfId="2720"/>
    <cellStyle name="Normal 153 3 5 2" xfId="5160"/>
    <cellStyle name="Normal 153 3 5 2 2" xfId="12968"/>
    <cellStyle name="Normal 153 3 5 3" xfId="7600"/>
    <cellStyle name="Normal 153 3 5 3 2" xfId="15408"/>
    <cellStyle name="Normal 153 3 5 4" xfId="10528"/>
    <cellStyle name="Normal 153 3 6" xfId="3208"/>
    <cellStyle name="Normal 153 3 6 2" xfId="11016"/>
    <cellStyle name="Normal 153 3 7" xfId="5648"/>
    <cellStyle name="Normal 153 3 7 2" xfId="13456"/>
    <cellStyle name="Normal 153 3 8" xfId="8088"/>
    <cellStyle name="Normal 153 3 8 2" xfId="15896"/>
    <cellStyle name="Normal 153 3 9" xfId="8576"/>
    <cellStyle name="Normal 153 4" xfId="1012"/>
    <cellStyle name="Normal 153 4 2" xfId="3452"/>
    <cellStyle name="Normal 153 4 2 2" xfId="11260"/>
    <cellStyle name="Normal 153 4 3" xfId="5892"/>
    <cellStyle name="Normal 153 4 3 2" xfId="13700"/>
    <cellStyle name="Normal 153 4 4" xfId="8820"/>
    <cellStyle name="Normal 153 5" xfId="1500"/>
    <cellStyle name="Normal 153 5 2" xfId="3940"/>
    <cellStyle name="Normal 153 5 2 2" xfId="11748"/>
    <cellStyle name="Normal 153 5 3" xfId="6380"/>
    <cellStyle name="Normal 153 5 3 2" xfId="14188"/>
    <cellStyle name="Normal 153 5 4" xfId="9308"/>
    <cellStyle name="Normal 153 6" xfId="1988"/>
    <cellStyle name="Normal 153 6 2" xfId="4428"/>
    <cellStyle name="Normal 153 6 2 2" xfId="12236"/>
    <cellStyle name="Normal 153 6 3" xfId="6868"/>
    <cellStyle name="Normal 153 6 3 2" xfId="14676"/>
    <cellStyle name="Normal 153 6 4" xfId="9796"/>
    <cellStyle name="Normal 153 7" xfId="2476"/>
    <cellStyle name="Normal 153 7 2" xfId="4916"/>
    <cellStyle name="Normal 153 7 2 2" xfId="12724"/>
    <cellStyle name="Normal 153 7 3" xfId="7356"/>
    <cellStyle name="Normal 153 7 3 2" xfId="15164"/>
    <cellStyle name="Normal 153 7 4" xfId="10284"/>
    <cellStyle name="Normal 153 8" xfId="2964"/>
    <cellStyle name="Normal 153 8 2" xfId="10772"/>
    <cellStyle name="Normal 153 9" xfId="5404"/>
    <cellStyle name="Normal 153 9 2" xfId="13212"/>
    <cellStyle name="Normal 154" xfId="525"/>
    <cellStyle name="Normal 154 10" xfId="7846"/>
    <cellStyle name="Normal 154 10 2" xfId="15654"/>
    <cellStyle name="Normal 154 11" xfId="8334"/>
    <cellStyle name="Normal 154 2" xfId="647"/>
    <cellStyle name="Normal 154 2 10" xfId="8456"/>
    <cellStyle name="Normal 154 2 2" xfId="892"/>
    <cellStyle name="Normal 154 2 2 2" xfId="1380"/>
    <cellStyle name="Normal 154 2 2 2 2" xfId="3820"/>
    <cellStyle name="Normal 154 2 2 2 2 2" xfId="11628"/>
    <cellStyle name="Normal 154 2 2 2 3" xfId="6260"/>
    <cellStyle name="Normal 154 2 2 2 3 2" xfId="14068"/>
    <cellStyle name="Normal 154 2 2 2 4" xfId="9188"/>
    <cellStyle name="Normal 154 2 2 3" xfId="1868"/>
    <cellStyle name="Normal 154 2 2 3 2" xfId="4308"/>
    <cellStyle name="Normal 154 2 2 3 2 2" xfId="12116"/>
    <cellStyle name="Normal 154 2 2 3 3" xfId="6748"/>
    <cellStyle name="Normal 154 2 2 3 3 2" xfId="14556"/>
    <cellStyle name="Normal 154 2 2 3 4" xfId="9676"/>
    <cellStyle name="Normal 154 2 2 4" xfId="2356"/>
    <cellStyle name="Normal 154 2 2 4 2" xfId="4796"/>
    <cellStyle name="Normal 154 2 2 4 2 2" xfId="12604"/>
    <cellStyle name="Normal 154 2 2 4 3" xfId="7236"/>
    <cellStyle name="Normal 154 2 2 4 3 2" xfId="15044"/>
    <cellStyle name="Normal 154 2 2 4 4" xfId="10164"/>
    <cellStyle name="Normal 154 2 2 5" xfId="2844"/>
    <cellStyle name="Normal 154 2 2 5 2" xfId="5284"/>
    <cellStyle name="Normal 154 2 2 5 2 2" xfId="13092"/>
    <cellStyle name="Normal 154 2 2 5 3" xfId="7724"/>
    <cellStyle name="Normal 154 2 2 5 3 2" xfId="15532"/>
    <cellStyle name="Normal 154 2 2 5 4" xfId="10652"/>
    <cellStyle name="Normal 154 2 2 6" xfId="3332"/>
    <cellStyle name="Normal 154 2 2 6 2" xfId="11140"/>
    <cellStyle name="Normal 154 2 2 7" xfId="5772"/>
    <cellStyle name="Normal 154 2 2 7 2" xfId="13580"/>
    <cellStyle name="Normal 154 2 2 8" xfId="8212"/>
    <cellStyle name="Normal 154 2 2 8 2" xfId="16020"/>
    <cellStyle name="Normal 154 2 2 9" xfId="8700"/>
    <cellStyle name="Normal 154 2 3" xfId="1136"/>
    <cellStyle name="Normal 154 2 3 2" xfId="3576"/>
    <cellStyle name="Normal 154 2 3 2 2" xfId="11384"/>
    <cellStyle name="Normal 154 2 3 3" xfId="6016"/>
    <cellStyle name="Normal 154 2 3 3 2" xfId="13824"/>
    <cellStyle name="Normal 154 2 3 4" xfId="8944"/>
    <cellStyle name="Normal 154 2 4" xfId="1624"/>
    <cellStyle name="Normal 154 2 4 2" xfId="4064"/>
    <cellStyle name="Normal 154 2 4 2 2" xfId="11872"/>
    <cellStyle name="Normal 154 2 4 3" xfId="6504"/>
    <cellStyle name="Normal 154 2 4 3 2" xfId="14312"/>
    <cellStyle name="Normal 154 2 4 4" xfId="9432"/>
    <cellStyle name="Normal 154 2 5" xfId="2112"/>
    <cellStyle name="Normal 154 2 5 2" xfId="4552"/>
    <cellStyle name="Normal 154 2 5 2 2" xfId="12360"/>
    <cellStyle name="Normal 154 2 5 3" xfId="6992"/>
    <cellStyle name="Normal 154 2 5 3 2" xfId="14800"/>
    <cellStyle name="Normal 154 2 5 4" xfId="9920"/>
    <cellStyle name="Normal 154 2 6" xfId="2600"/>
    <cellStyle name="Normal 154 2 6 2" xfId="5040"/>
    <cellStyle name="Normal 154 2 6 2 2" xfId="12848"/>
    <cellStyle name="Normal 154 2 6 3" xfId="7480"/>
    <cellStyle name="Normal 154 2 6 3 2" xfId="15288"/>
    <cellStyle name="Normal 154 2 6 4" xfId="10408"/>
    <cellStyle name="Normal 154 2 7" xfId="3088"/>
    <cellStyle name="Normal 154 2 7 2" xfId="10896"/>
    <cellStyle name="Normal 154 2 8" xfId="5528"/>
    <cellStyle name="Normal 154 2 8 2" xfId="13336"/>
    <cellStyle name="Normal 154 2 9" xfId="7968"/>
    <cellStyle name="Normal 154 2 9 2" xfId="15776"/>
    <cellStyle name="Normal 154 3" xfId="770"/>
    <cellStyle name="Normal 154 3 2" xfId="1258"/>
    <cellStyle name="Normal 154 3 2 2" xfId="3698"/>
    <cellStyle name="Normal 154 3 2 2 2" xfId="11506"/>
    <cellStyle name="Normal 154 3 2 3" xfId="6138"/>
    <cellStyle name="Normal 154 3 2 3 2" xfId="13946"/>
    <cellStyle name="Normal 154 3 2 4" xfId="9066"/>
    <cellStyle name="Normal 154 3 3" xfId="1746"/>
    <cellStyle name="Normal 154 3 3 2" xfId="4186"/>
    <cellStyle name="Normal 154 3 3 2 2" xfId="11994"/>
    <cellStyle name="Normal 154 3 3 3" xfId="6626"/>
    <cellStyle name="Normal 154 3 3 3 2" xfId="14434"/>
    <cellStyle name="Normal 154 3 3 4" xfId="9554"/>
    <cellStyle name="Normal 154 3 4" xfId="2234"/>
    <cellStyle name="Normal 154 3 4 2" xfId="4674"/>
    <cellStyle name="Normal 154 3 4 2 2" xfId="12482"/>
    <cellStyle name="Normal 154 3 4 3" xfId="7114"/>
    <cellStyle name="Normal 154 3 4 3 2" xfId="14922"/>
    <cellStyle name="Normal 154 3 4 4" xfId="10042"/>
    <cellStyle name="Normal 154 3 5" xfId="2722"/>
    <cellStyle name="Normal 154 3 5 2" xfId="5162"/>
    <cellStyle name="Normal 154 3 5 2 2" xfId="12970"/>
    <cellStyle name="Normal 154 3 5 3" xfId="7602"/>
    <cellStyle name="Normal 154 3 5 3 2" xfId="15410"/>
    <cellStyle name="Normal 154 3 5 4" xfId="10530"/>
    <cellStyle name="Normal 154 3 6" xfId="3210"/>
    <cellStyle name="Normal 154 3 6 2" xfId="11018"/>
    <cellStyle name="Normal 154 3 7" xfId="5650"/>
    <cellStyle name="Normal 154 3 7 2" xfId="13458"/>
    <cellStyle name="Normal 154 3 8" xfId="8090"/>
    <cellStyle name="Normal 154 3 8 2" xfId="15898"/>
    <cellStyle name="Normal 154 3 9" xfId="8578"/>
    <cellStyle name="Normal 154 4" xfId="1014"/>
    <cellStyle name="Normal 154 4 2" xfId="3454"/>
    <cellStyle name="Normal 154 4 2 2" xfId="11262"/>
    <cellStyle name="Normal 154 4 3" xfId="5894"/>
    <cellStyle name="Normal 154 4 3 2" xfId="13702"/>
    <cellStyle name="Normal 154 4 4" xfId="8822"/>
    <cellStyle name="Normal 154 5" xfId="1502"/>
    <cellStyle name="Normal 154 5 2" xfId="3942"/>
    <cellStyle name="Normal 154 5 2 2" xfId="11750"/>
    <cellStyle name="Normal 154 5 3" xfId="6382"/>
    <cellStyle name="Normal 154 5 3 2" xfId="14190"/>
    <cellStyle name="Normal 154 5 4" xfId="9310"/>
    <cellStyle name="Normal 154 6" xfId="1990"/>
    <cellStyle name="Normal 154 6 2" xfId="4430"/>
    <cellStyle name="Normal 154 6 2 2" xfId="12238"/>
    <cellStyle name="Normal 154 6 3" xfId="6870"/>
    <cellStyle name="Normal 154 6 3 2" xfId="14678"/>
    <cellStyle name="Normal 154 6 4" xfId="9798"/>
    <cellStyle name="Normal 154 7" xfId="2478"/>
    <cellStyle name="Normal 154 7 2" xfId="4918"/>
    <cellStyle name="Normal 154 7 2 2" xfId="12726"/>
    <cellStyle name="Normal 154 7 3" xfId="7358"/>
    <cellStyle name="Normal 154 7 3 2" xfId="15166"/>
    <cellStyle name="Normal 154 7 4" xfId="10286"/>
    <cellStyle name="Normal 154 8" xfId="2966"/>
    <cellStyle name="Normal 154 8 2" xfId="10774"/>
    <cellStyle name="Normal 154 9" xfId="5406"/>
    <cellStyle name="Normal 154 9 2" xfId="13214"/>
    <cellStyle name="Normal 155" xfId="519"/>
    <cellStyle name="Normal 155 10" xfId="7840"/>
    <cellStyle name="Normal 155 10 2" xfId="15648"/>
    <cellStyle name="Normal 155 11" xfId="8328"/>
    <cellStyle name="Normal 155 2" xfId="641"/>
    <cellStyle name="Normal 155 2 10" xfId="8450"/>
    <cellStyle name="Normal 155 2 2" xfId="886"/>
    <cellStyle name="Normal 155 2 2 2" xfId="1374"/>
    <cellStyle name="Normal 155 2 2 2 2" xfId="3814"/>
    <cellStyle name="Normal 155 2 2 2 2 2" xfId="11622"/>
    <cellStyle name="Normal 155 2 2 2 3" xfId="6254"/>
    <cellStyle name="Normal 155 2 2 2 3 2" xfId="14062"/>
    <cellStyle name="Normal 155 2 2 2 4" xfId="9182"/>
    <cellStyle name="Normal 155 2 2 3" xfId="1862"/>
    <cellStyle name="Normal 155 2 2 3 2" xfId="4302"/>
    <cellStyle name="Normal 155 2 2 3 2 2" xfId="12110"/>
    <cellStyle name="Normal 155 2 2 3 3" xfId="6742"/>
    <cellStyle name="Normal 155 2 2 3 3 2" xfId="14550"/>
    <cellStyle name="Normal 155 2 2 3 4" xfId="9670"/>
    <cellStyle name="Normal 155 2 2 4" xfId="2350"/>
    <cellStyle name="Normal 155 2 2 4 2" xfId="4790"/>
    <cellStyle name="Normal 155 2 2 4 2 2" xfId="12598"/>
    <cellStyle name="Normal 155 2 2 4 3" xfId="7230"/>
    <cellStyle name="Normal 155 2 2 4 3 2" xfId="15038"/>
    <cellStyle name="Normal 155 2 2 4 4" xfId="10158"/>
    <cellStyle name="Normal 155 2 2 5" xfId="2838"/>
    <cellStyle name="Normal 155 2 2 5 2" xfId="5278"/>
    <cellStyle name="Normal 155 2 2 5 2 2" xfId="13086"/>
    <cellStyle name="Normal 155 2 2 5 3" xfId="7718"/>
    <cellStyle name="Normal 155 2 2 5 3 2" xfId="15526"/>
    <cellStyle name="Normal 155 2 2 5 4" xfId="10646"/>
    <cellStyle name="Normal 155 2 2 6" xfId="3326"/>
    <cellStyle name="Normal 155 2 2 6 2" xfId="11134"/>
    <cellStyle name="Normal 155 2 2 7" xfId="5766"/>
    <cellStyle name="Normal 155 2 2 7 2" xfId="13574"/>
    <cellStyle name="Normal 155 2 2 8" xfId="8206"/>
    <cellStyle name="Normal 155 2 2 8 2" xfId="16014"/>
    <cellStyle name="Normal 155 2 2 9" xfId="8694"/>
    <cellStyle name="Normal 155 2 3" xfId="1130"/>
    <cellStyle name="Normal 155 2 3 2" xfId="3570"/>
    <cellStyle name="Normal 155 2 3 2 2" xfId="11378"/>
    <cellStyle name="Normal 155 2 3 3" xfId="6010"/>
    <cellStyle name="Normal 155 2 3 3 2" xfId="13818"/>
    <cellStyle name="Normal 155 2 3 4" xfId="8938"/>
    <cellStyle name="Normal 155 2 4" xfId="1618"/>
    <cellStyle name="Normal 155 2 4 2" xfId="4058"/>
    <cellStyle name="Normal 155 2 4 2 2" xfId="11866"/>
    <cellStyle name="Normal 155 2 4 3" xfId="6498"/>
    <cellStyle name="Normal 155 2 4 3 2" xfId="14306"/>
    <cellStyle name="Normal 155 2 4 4" xfId="9426"/>
    <cellStyle name="Normal 155 2 5" xfId="2106"/>
    <cellStyle name="Normal 155 2 5 2" xfId="4546"/>
    <cellStyle name="Normal 155 2 5 2 2" xfId="12354"/>
    <cellStyle name="Normal 155 2 5 3" xfId="6986"/>
    <cellStyle name="Normal 155 2 5 3 2" xfId="14794"/>
    <cellStyle name="Normal 155 2 5 4" xfId="9914"/>
    <cellStyle name="Normal 155 2 6" xfId="2594"/>
    <cellStyle name="Normal 155 2 6 2" xfId="5034"/>
    <cellStyle name="Normal 155 2 6 2 2" xfId="12842"/>
    <cellStyle name="Normal 155 2 6 3" xfId="7474"/>
    <cellStyle name="Normal 155 2 6 3 2" xfId="15282"/>
    <cellStyle name="Normal 155 2 6 4" xfId="10402"/>
    <cellStyle name="Normal 155 2 7" xfId="3082"/>
    <cellStyle name="Normal 155 2 7 2" xfId="10890"/>
    <cellStyle name="Normal 155 2 8" xfId="5522"/>
    <cellStyle name="Normal 155 2 8 2" xfId="13330"/>
    <cellStyle name="Normal 155 2 9" xfId="7962"/>
    <cellStyle name="Normal 155 2 9 2" xfId="15770"/>
    <cellStyle name="Normal 155 3" xfId="764"/>
    <cellStyle name="Normal 155 3 2" xfId="1252"/>
    <cellStyle name="Normal 155 3 2 2" xfId="3692"/>
    <cellStyle name="Normal 155 3 2 2 2" xfId="11500"/>
    <cellStyle name="Normal 155 3 2 3" xfId="6132"/>
    <cellStyle name="Normal 155 3 2 3 2" xfId="13940"/>
    <cellStyle name="Normal 155 3 2 4" xfId="9060"/>
    <cellStyle name="Normal 155 3 3" xfId="1740"/>
    <cellStyle name="Normal 155 3 3 2" xfId="4180"/>
    <cellStyle name="Normal 155 3 3 2 2" xfId="11988"/>
    <cellStyle name="Normal 155 3 3 3" xfId="6620"/>
    <cellStyle name="Normal 155 3 3 3 2" xfId="14428"/>
    <cellStyle name="Normal 155 3 3 4" xfId="9548"/>
    <cellStyle name="Normal 155 3 4" xfId="2228"/>
    <cellStyle name="Normal 155 3 4 2" xfId="4668"/>
    <cellStyle name="Normal 155 3 4 2 2" xfId="12476"/>
    <cellStyle name="Normal 155 3 4 3" xfId="7108"/>
    <cellStyle name="Normal 155 3 4 3 2" xfId="14916"/>
    <cellStyle name="Normal 155 3 4 4" xfId="10036"/>
    <cellStyle name="Normal 155 3 5" xfId="2716"/>
    <cellStyle name="Normal 155 3 5 2" xfId="5156"/>
    <cellStyle name="Normal 155 3 5 2 2" xfId="12964"/>
    <cellStyle name="Normal 155 3 5 3" xfId="7596"/>
    <cellStyle name="Normal 155 3 5 3 2" xfId="15404"/>
    <cellStyle name="Normal 155 3 5 4" xfId="10524"/>
    <cellStyle name="Normal 155 3 6" xfId="3204"/>
    <cellStyle name="Normal 155 3 6 2" xfId="11012"/>
    <cellStyle name="Normal 155 3 7" xfId="5644"/>
    <cellStyle name="Normal 155 3 7 2" xfId="13452"/>
    <cellStyle name="Normal 155 3 8" xfId="8084"/>
    <cellStyle name="Normal 155 3 8 2" xfId="15892"/>
    <cellStyle name="Normal 155 3 9" xfId="8572"/>
    <cellStyle name="Normal 155 4" xfId="1008"/>
    <cellStyle name="Normal 155 4 2" xfId="3448"/>
    <cellStyle name="Normal 155 4 2 2" xfId="11256"/>
    <cellStyle name="Normal 155 4 3" xfId="5888"/>
    <cellStyle name="Normal 155 4 3 2" xfId="13696"/>
    <cellStyle name="Normal 155 4 4" xfId="8816"/>
    <cellStyle name="Normal 155 5" xfId="1496"/>
    <cellStyle name="Normal 155 5 2" xfId="3936"/>
    <cellStyle name="Normal 155 5 2 2" xfId="11744"/>
    <cellStyle name="Normal 155 5 3" xfId="6376"/>
    <cellStyle name="Normal 155 5 3 2" xfId="14184"/>
    <cellStyle name="Normal 155 5 4" xfId="9304"/>
    <cellStyle name="Normal 155 6" xfId="1984"/>
    <cellStyle name="Normal 155 6 2" xfId="4424"/>
    <cellStyle name="Normal 155 6 2 2" xfId="12232"/>
    <cellStyle name="Normal 155 6 3" xfId="6864"/>
    <cellStyle name="Normal 155 6 3 2" xfId="14672"/>
    <cellStyle name="Normal 155 6 4" xfId="9792"/>
    <cellStyle name="Normal 155 7" xfId="2472"/>
    <cellStyle name="Normal 155 7 2" xfId="4912"/>
    <cellStyle name="Normal 155 7 2 2" xfId="12720"/>
    <cellStyle name="Normal 155 7 3" xfId="7352"/>
    <cellStyle name="Normal 155 7 3 2" xfId="15160"/>
    <cellStyle name="Normal 155 7 4" xfId="10280"/>
    <cellStyle name="Normal 155 8" xfId="2960"/>
    <cellStyle name="Normal 155 8 2" xfId="10768"/>
    <cellStyle name="Normal 155 9" xfId="5400"/>
    <cellStyle name="Normal 155 9 2" xfId="13208"/>
    <cellStyle name="Normal 156" xfId="580"/>
    <cellStyle name="Normal 156 10" xfId="7901"/>
    <cellStyle name="Normal 156 10 2" xfId="15709"/>
    <cellStyle name="Normal 156 11" xfId="8389"/>
    <cellStyle name="Normal 156 2" xfId="702"/>
    <cellStyle name="Normal 156 2 10" xfId="8511"/>
    <cellStyle name="Normal 156 2 2" xfId="947"/>
    <cellStyle name="Normal 156 2 2 2" xfId="1435"/>
    <cellStyle name="Normal 156 2 2 2 2" xfId="3875"/>
    <cellStyle name="Normal 156 2 2 2 2 2" xfId="11683"/>
    <cellStyle name="Normal 156 2 2 2 3" xfId="6315"/>
    <cellStyle name="Normal 156 2 2 2 3 2" xfId="14123"/>
    <cellStyle name="Normal 156 2 2 2 4" xfId="9243"/>
    <cellStyle name="Normal 156 2 2 3" xfId="1923"/>
    <cellStyle name="Normal 156 2 2 3 2" xfId="4363"/>
    <cellStyle name="Normal 156 2 2 3 2 2" xfId="12171"/>
    <cellStyle name="Normal 156 2 2 3 3" xfId="6803"/>
    <cellStyle name="Normal 156 2 2 3 3 2" xfId="14611"/>
    <cellStyle name="Normal 156 2 2 3 4" xfId="9731"/>
    <cellStyle name="Normal 156 2 2 4" xfId="2411"/>
    <cellStyle name="Normal 156 2 2 4 2" xfId="4851"/>
    <cellStyle name="Normal 156 2 2 4 2 2" xfId="12659"/>
    <cellStyle name="Normal 156 2 2 4 3" xfId="7291"/>
    <cellStyle name="Normal 156 2 2 4 3 2" xfId="15099"/>
    <cellStyle name="Normal 156 2 2 4 4" xfId="10219"/>
    <cellStyle name="Normal 156 2 2 5" xfId="2899"/>
    <cellStyle name="Normal 156 2 2 5 2" xfId="5339"/>
    <cellStyle name="Normal 156 2 2 5 2 2" xfId="13147"/>
    <cellStyle name="Normal 156 2 2 5 3" xfId="7779"/>
    <cellStyle name="Normal 156 2 2 5 3 2" xfId="15587"/>
    <cellStyle name="Normal 156 2 2 5 4" xfId="10707"/>
    <cellStyle name="Normal 156 2 2 6" xfId="3387"/>
    <cellStyle name="Normal 156 2 2 6 2" xfId="11195"/>
    <cellStyle name="Normal 156 2 2 7" xfId="5827"/>
    <cellStyle name="Normal 156 2 2 7 2" xfId="13635"/>
    <cellStyle name="Normal 156 2 2 8" xfId="8267"/>
    <cellStyle name="Normal 156 2 2 8 2" xfId="16075"/>
    <cellStyle name="Normal 156 2 2 9" xfId="8755"/>
    <cellStyle name="Normal 156 2 3" xfId="1191"/>
    <cellStyle name="Normal 156 2 3 2" xfId="3631"/>
    <cellStyle name="Normal 156 2 3 2 2" xfId="11439"/>
    <cellStyle name="Normal 156 2 3 3" xfId="6071"/>
    <cellStyle name="Normal 156 2 3 3 2" xfId="13879"/>
    <cellStyle name="Normal 156 2 3 4" xfId="8999"/>
    <cellStyle name="Normal 156 2 4" xfId="1679"/>
    <cellStyle name="Normal 156 2 4 2" xfId="4119"/>
    <cellStyle name="Normal 156 2 4 2 2" xfId="11927"/>
    <cellStyle name="Normal 156 2 4 3" xfId="6559"/>
    <cellStyle name="Normal 156 2 4 3 2" xfId="14367"/>
    <cellStyle name="Normal 156 2 4 4" xfId="9487"/>
    <cellStyle name="Normal 156 2 5" xfId="2167"/>
    <cellStyle name="Normal 156 2 5 2" xfId="4607"/>
    <cellStyle name="Normal 156 2 5 2 2" xfId="12415"/>
    <cellStyle name="Normal 156 2 5 3" xfId="7047"/>
    <cellStyle name="Normal 156 2 5 3 2" xfId="14855"/>
    <cellStyle name="Normal 156 2 5 4" xfId="9975"/>
    <cellStyle name="Normal 156 2 6" xfId="2655"/>
    <cellStyle name="Normal 156 2 6 2" xfId="5095"/>
    <cellStyle name="Normal 156 2 6 2 2" xfId="12903"/>
    <cellStyle name="Normal 156 2 6 3" xfId="7535"/>
    <cellStyle name="Normal 156 2 6 3 2" xfId="15343"/>
    <cellStyle name="Normal 156 2 6 4" xfId="10463"/>
    <cellStyle name="Normal 156 2 7" xfId="3143"/>
    <cellStyle name="Normal 156 2 7 2" xfId="10951"/>
    <cellStyle name="Normal 156 2 8" xfId="5583"/>
    <cellStyle name="Normal 156 2 8 2" xfId="13391"/>
    <cellStyle name="Normal 156 2 9" xfId="8023"/>
    <cellStyle name="Normal 156 2 9 2" xfId="15831"/>
    <cellStyle name="Normal 156 3" xfId="825"/>
    <cellStyle name="Normal 156 3 2" xfId="1313"/>
    <cellStyle name="Normal 156 3 2 2" xfId="3753"/>
    <cellStyle name="Normal 156 3 2 2 2" xfId="11561"/>
    <cellStyle name="Normal 156 3 2 3" xfId="6193"/>
    <cellStyle name="Normal 156 3 2 3 2" xfId="14001"/>
    <cellStyle name="Normal 156 3 2 4" xfId="9121"/>
    <cellStyle name="Normal 156 3 3" xfId="1801"/>
    <cellStyle name="Normal 156 3 3 2" xfId="4241"/>
    <cellStyle name="Normal 156 3 3 2 2" xfId="12049"/>
    <cellStyle name="Normal 156 3 3 3" xfId="6681"/>
    <cellStyle name="Normal 156 3 3 3 2" xfId="14489"/>
    <cellStyle name="Normal 156 3 3 4" xfId="9609"/>
    <cellStyle name="Normal 156 3 4" xfId="2289"/>
    <cellStyle name="Normal 156 3 4 2" xfId="4729"/>
    <cellStyle name="Normal 156 3 4 2 2" xfId="12537"/>
    <cellStyle name="Normal 156 3 4 3" xfId="7169"/>
    <cellStyle name="Normal 156 3 4 3 2" xfId="14977"/>
    <cellStyle name="Normal 156 3 4 4" xfId="10097"/>
    <cellStyle name="Normal 156 3 5" xfId="2777"/>
    <cellStyle name="Normal 156 3 5 2" xfId="5217"/>
    <cellStyle name="Normal 156 3 5 2 2" xfId="13025"/>
    <cellStyle name="Normal 156 3 5 3" xfId="7657"/>
    <cellStyle name="Normal 156 3 5 3 2" xfId="15465"/>
    <cellStyle name="Normal 156 3 5 4" xfId="10585"/>
    <cellStyle name="Normal 156 3 6" xfId="3265"/>
    <cellStyle name="Normal 156 3 6 2" xfId="11073"/>
    <cellStyle name="Normal 156 3 7" xfId="5705"/>
    <cellStyle name="Normal 156 3 7 2" xfId="13513"/>
    <cellStyle name="Normal 156 3 8" xfId="8145"/>
    <cellStyle name="Normal 156 3 8 2" xfId="15953"/>
    <cellStyle name="Normal 156 3 9" xfId="8633"/>
    <cellStyle name="Normal 156 4" xfId="1069"/>
    <cellStyle name="Normal 156 4 2" xfId="3509"/>
    <cellStyle name="Normal 156 4 2 2" xfId="11317"/>
    <cellStyle name="Normal 156 4 3" xfId="5949"/>
    <cellStyle name="Normal 156 4 3 2" xfId="13757"/>
    <cellStyle name="Normal 156 4 4" xfId="8877"/>
    <cellStyle name="Normal 156 5" xfId="1557"/>
    <cellStyle name="Normal 156 5 2" xfId="3997"/>
    <cellStyle name="Normal 156 5 2 2" xfId="11805"/>
    <cellStyle name="Normal 156 5 3" xfId="6437"/>
    <cellStyle name="Normal 156 5 3 2" xfId="14245"/>
    <cellStyle name="Normal 156 5 4" xfId="9365"/>
    <cellStyle name="Normal 156 6" xfId="2045"/>
    <cellStyle name="Normal 156 6 2" xfId="4485"/>
    <cellStyle name="Normal 156 6 2 2" xfId="12293"/>
    <cellStyle name="Normal 156 6 3" xfId="6925"/>
    <cellStyle name="Normal 156 6 3 2" xfId="14733"/>
    <cellStyle name="Normal 156 6 4" xfId="9853"/>
    <cellStyle name="Normal 156 7" xfId="2533"/>
    <cellStyle name="Normal 156 7 2" xfId="4973"/>
    <cellStyle name="Normal 156 7 2 2" xfId="12781"/>
    <cellStyle name="Normal 156 7 3" xfId="7413"/>
    <cellStyle name="Normal 156 7 3 2" xfId="15221"/>
    <cellStyle name="Normal 156 7 4" xfId="10341"/>
    <cellStyle name="Normal 156 8" xfId="3021"/>
    <cellStyle name="Normal 156 8 2" xfId="10829"/>
    <cellStyle name="Normal 156 9" xfId="5461"/>
    <cellStyle name="Normal 156 9 2" xfId="13269"/>
    <cellStyle name="Normal 157" xfId="600"/>
    <cellStyle name="Normal 157 10" xfId="7921"/>
    <cellStyle name="Normal 157 10 2" xfId="15729"/>
    <cellStyle name="Normal 157 11" xfId="8409"/>
    <cellStyle name="Normal 157 2" xfId="722"/>
    <cellStyle name="Normal 157 2 10" xfId="8531"/>
    <cellStyle name="Normal 157 2 2" xfId="967"/>
    <cellStyle name="Normal 157 2 2 2" xfId="1455"/>
    <cellStyle name="Normal 157 2 2 2 2" xfId="3895"/>
    <cellStyle name="Normal 157 2 2 2 2 2" xfId="11703"/>
    <cellStyle name="Normal 157 2 2 2 3" xfId="6335"/>
    <cellStyle name="Normal 157 2 2 2 3 2" xfId="14143"/>
    <cellStyle name="Normal 157 2 2 2 4" xfId="9263"/>
    <cellStyle name="Normal 157 2 2 3" xfId="1943"/>
    <cellStyle name="Normal 157 2 2 3 2" xfId="4383"/>
    <cellStyle name="Normal 157 2 2 3 2 2" xfId="12191"/>
    <cellStyle name="Normal 157 2 2 3 3" xfId="6823"/>
    <cellStyle name="Normal 157 2 2 3 3 2" xfId="14631"/>
    <cellStyle name="Normal 157 2 2 3 4" xfId="9751"/>
    <cellStyle name="Normal 157 2 2 4" xfId="2431"/>
    <cellStyle name="Normal 157 2 2 4 2" xfId="4871"/>
    <cellStyle name="Normal 157 2 2 4 2 2" xfId="12679"/>
    <cellStyle name="Normal 157 2 2 4 3" xfId="7311"/>
    <cellStyle name="Normal 157 2 2 4 3 2" xfId="15119"/>
    <cellStyle name="Normal 157 2 2 4 4" xfId="10239"/>
    <cellStyle name="Normal 157 2 2 5" xfId="2919"/>
    <cellStyle name="Normal 157 2 2 5 2" xfId="5359"/>
    <cellStyle name="Normal 157 2 2 5 2 2" xfId="13167"/>
    <cellStyle name="Normal 157 2 2 5 3" xfId="7799"/>
    <cellStyle name="Normal 157 2 2 5 3 2" xfId="15607"/>
    <cellStyle name="Normal 157 2 2 5 4" xfId="10727"/>
    <cellStyle name="Normal 157 2 2 6" xfId="3407"/>
    <cellStyle name="Normal 157 2 2 6 2" xfId="11215"/>
    <cellStyle name="Normal 157 2 2 7" xfId="5847"/>
    <cellStyle name="Normal 157 2 2 7 2" xfId="13655"/>
    <cellStyle name="Normal 157 2 2 8" xfId="8287"/>
    <cellStyle name="Normal 157 2 2 8 2" xfId="16095"/>
    <cellStyle name="Normal 157 2 2 9" xfId="8775"/>
    <cellStyle name="Normal 157 2 3" xfId="1211"/>
    <cellStyle name="Normal 157 2 3 2" xfId="3651"/>
    <cellStyle name="Normal 157 2 3 2 2" xfId="11459"/>
    <cellStyle name="Normal 157 2 3 3" xfId="6091"/>
    <cellStyle name="Normal 157 2 3 3 2" xfId="13899"/>
    <cellStyle name="Normal 157 2 3 4" xfId="9019"/>
    <cellStyle name="Normal 157 2 4" xfId="1699"/>
    <cellStyle name="Normal 157 2 4 2" xfId="4139"/>
    <cellStyle name="Normal 157 2 4 2 2" xfId="11947"/>
    <cellStyle name="Normal 157 2 4 3" xfId="6579"/>
    <cellStyle name="Normal 157 2 4 3 2" xfId="14387"/>
    <cellStyle name="Normal 157 2 4 4" xfId="9507"/>
    <cellStyle name="Normal 157 2 5" xfId="2187"/>
    <cellStyle name="Normal 157 2 5 2" xfId="4627"/>
    <cellStyle name="Normal 157 2 5 2 2" xfId="12435"/>
    <cellStyle name="Normal 157 2 5 3" xfId="7067"/>
    <cellStyle name="Normal 157 2 5 3 2" xfId="14875"/>
    <cellStyle name="Normal 157 2 5 4" xfId="9995"/>
    <cellStyle name="Normal 157 2 6" xfId="2675"/>
    <cellStyle name="Normal 157 2 6 2" xfId="5115"/>
    <cellStyle name="Normal 157 2 6 2 2" xfId="12923"/>
    <cellStyle name="Normal 157 2 6 3" xfId="7555"/>
    <cellStyle name="Normal 157 2 6 3 2" xfId="15363"/>
    <cellStyle name="Normal 157 2 6 4" xfId="10483"/>
    <cellStyle name="Normal 157 2 7" xfId="3163"/>
    <cellStyle name="Normal 157 2 7 2" xfId="10971"/>
    <cellStyle name="Normal 157 2 8" xfId="5603"/>
    <cellStyle name="Normal 157 2 8 2" xfId="13411"/>
    <cellStyle name="Normal 157 2 9" xfId="8043"/>
    <cellStyle name="Normal 157 2 9 2" xfId="15851"/>
    <cellStyle name="Normal 157 3" xfId="845"/>
    <cellStyle name="Normal 157 3 2" xfId="1333"/>
    <cellStyle name="Normal 157 3 2 2" xfId="3773"/>
    <cellStyle name="Normal 157 3 2 2 2" xfId="11581"/>
    <cellStyle name="Normal 157 3 2 3" xfId="6213"/>
    <cellStyle name="Normal 157 3 2 3 2" xfId="14021"/>
    <cellStyle name="Normal 157 3 2 4" xfId="9141"/>
    <cellStyle name="Normal 157 3 3" xfId="1821"/>
    <cellStyle name="Normal 157 3 3 2" xfId="4261"/>
    <cellStyle name="Normal 157 3 3 2 2" xfId="12069"/>
    <cellStyle name="Normal 157 3 3 3" xfId="6701"/>
    <cellStyle name="Normal 157 3 3 3 2" xfId="14509"/>
    <cellStyle name="Normal 157 3 3 4" xfId="9629"/>
    <cellStyle name="Normal 157 3 4" xfId="2309"/>
    <cellStyle name="Normal 157 3 4 2" xfId="4749"/>
    <cellStyle name="Normal 157 3 4 2 2" xfId="12557"/>
    <cellStyle name="Normal 157 3 4 3" xfId="7189"/>
    <cellStyle name="Normal 157 3 4 3 2" xfId="14997"/>
    <cellStyle name="Normal 157 3 4 4" xfId="10117"/>
    <cellStyle name="Normal 157 3 5" xfId="2797"/>
    <cellStyle name="Normal 157 3 5 2" xfId="5237"/>
    <cellStyle name="Normal 157 3 5 2 2" xfId="13045"/>
    <cellStyle name="Normal 157 3 5 3" xfId="7677"/>
    <cellStyle name="Normal 157 3 5 3 2" xfId="15485"/>
    <cellStyle name="Normal 157 3 5 4" xfId="10605"/>
    <cellStyle name="Normal 157 3 6" xfId="3285"/>
    <cellStyle name="Normal 157 3 6 2" xfId="11093"/>
    <cellStyle name="Normal 157 3 7" xfId="5725"/>
    <cellStyle name="Normal 157 3 7 2" xfId="13533"/>
    <cellStyle name="Normal 157 3 8" xfId="8165"/>
    <cellStyle name="Normal 157 3 8 2" xfId="15973"/>
    <cellStyle name="Normal 157 3 9" xfId="8653"/>
    <cellStyle name="Normal 157 4" xfId="1089"/>
    <cellStyle name="Normal 157 4 2" xfId="3529"/>
    <cellStyle name="Normal 157 4 2 2" xfId="11337"/>
    <cellStyle name="Normal 157 4 3" xfId="5969"/>
    <cellStyle name="Normal 157 4 3 2" xfId="13777"/>
    <cellStyle name="Normal 157 4 4" xfId="8897"/>
    <cellStyle name="Normal 157 5" xfId="1577"/>
    <cellStyle name="Normal 157 5 2" xfId="4017"/>
    <cellStyle name="Normal 157 5 2 2" xfId="11825"/>
    <cellStyle name="Normal 157 5 3" xfId="6457"/>
    <cellStyle name="Normal 157 5 3 2" xfId="14265"/>
    <cellStyle name="Normal 157 5 4" xfId="9385"/>
    <cellStyle name="Normal 157 6" xfId="2065"/>
    <cellStyle name="Normal 157 6 2" xfId="4505"/>
    <cellStyle name="Normal 157 6 2 2" xfId="12313"/>
    <cellStyle name="Normal 157 6 3" xfId="6945"/>
    <cellStyle name="Normal 157 6 3 2" xfId="14753"/>
    <cellStyle name="Normal 157 6 4" xfId="9873"/>
    <cellStyle name="Normal 157 7" xfId="2553"/>
    <cellStyle name="Normal 157 7 2" xfId="4993"/>
    <cellStyle name="Normal 157 7 2 2" xfId="12801"/>
    <cellStyle name="Normal 157 7 3" xfId="7433"/>
    <cellStyle name="Normal 157 7 3 2" xfId="15241"/>
    <cellStyle name="Normal 157 7 4" xfId="10361"/>
    <cellStyle name="Normal 157 8" xfId="3041"/>
    <cellStyle name="Normal 157 8 2" xfId="10849"/>
    <cellStyle name="Normal 157 9" xfId="5481"/>
    <cellStyle name="Normal 157 9 2" xfId="13289"/>
    <cellStyle name="Normal 158" xfId="599"/>
    <cellStyle name="Normal 158 10" xfId="7920"/>
    <cellStyle name="Normal 158 10 2" xfId="15728"/>
    <cellStyle name="Normal 158 11" xfId="8408"/>
    <cellStyle name="Normal 158 2" xfId="721"/>
    <cellStyle name="Normal 158 2 10" xfId="8530"/>
    <cellStyle name="Normal 158 2 2" xfId="966"/>
    <cellStyle name="Normal 158 2 2 2" xfId="1454"/>
    <cellStyle name="Normal 158 2 2 2 2" xfId="3894"/>
    <cellStyle name="Normal 158 2 2 2 2 2" xfId="11702"/>
    <cellStyle name="Normal 158 2 2 2 3" xfId="6334"/>
    <cellStyle name="Normal 158 2 2 2 3 2" xfId="14142"/>
    <cellStyle name="Normal 158 2 2 2 4" xfId="9262"/>
    <cellStyle name="Normal 158 2 2 3" xfId="1942"/>
    <cellStyle name="Normal 158 2 2 3 2" xfId="4382"/>
    <cellStyle name="Normal 158 2 2 3 2 2" xfId="12190"/>
    <cellStyle name="Normal 158 2 2 3 3" xfId="6822"/>
    <cellStyle name="Normal 158 2 2 3 3 2" xfId="14630"/>
    <cellStyle name="Normal 158 2 2 3 4" xfId="9750"/>
    <cellStyle name="Normal 158 2 2 4" xfId="2430"/>
    <cellStyle name="Normal 158 2 2 4 2" xfId="4870"/>
    <cellStyle name="Normal 158 2 2 4 2 2" xfId="12678"/>
    <cellStyle name="Normal 158 2 2 4 3" xfId="7310"/>
    <cellStyle name="Normal 158 2 2 4 3 2" xfId="15118"/>
    <cellStyle name="Normal 158 2 2 4 4" xfId="10238"/>
    <cellStyle name="Normal 158 2 2 5" xfId="2918"/>
    <cellStyle name="Normal 158 2 2 5 2" xfId="5358"/>
    <cellStyle name="Normal 158 2 2 5 2 2" xfId="13166"/>
    <cellStyle name="Normal 158 2 2 5 3" xfId="7798"/>
    <cellStyle name="Normal 158 2 2 5 3 2" xfId="15606"/>
    <cellStyle name="Normal 158 2 2 5 4" xfId="10726"/>
    <cellStyle name="Normal 158 2 2 6" xfId="3406"/>
    <cellStyle name="Normal 158 2 2 6 2" xfId="11214"/>
    <cellStyle name="Normal 158 2 2 7" xfId="5846"/>
    <cellStyle name="Normal 158 2 2 7 2" xfId="13654"/>
    <cellStyle name="Normal 158 2 2 8" xfId="8286"/>
    <cellStyle name="Normal 158 2 2 8 2" xfId="16094"/>
    <cellStyle name="Normal 158 2 2 9" xfId="8774"/>
    <cellStyle name="Normal 158 2 3" xfId="1210"/>
    <cellStyle name="Normal 158 2 3 2" xfId="3650"/>
    <cellStyle name="Normal 158 2 3 2 2" xfId="11458"/>
    <cellStyle name="Normal 158 2 3 3" xfId="6090"/>
    <cellStyle name="Normal 158 2 3 3 2" xfId="13898"/>
    <cellStyle name="Normal 158 2 3 4" xfId="9018"/>
    <cellStyle name="Normal 158 2 4" xfId="1698"/>
    <cellStyle name="Normal 158 2 4 2" xfId="4138"/>
    <cellStyle name="Normal 158 2 4 2 2" xfId="11946"/>
    <cellStyle name="Normal 158 2 4 3" xfId="6578"/>
    <cellStyle name="Normal 158 2 4 3 2" xfId="14386"/>
    <cellStyle name="Normal 158 2 4 4" xfId="9506"/>
    <cellStyle name="Normal 158 2 5" xfId="2186"/>
    <cellStyle name="Normal 158 2 5 2" xfId="4626"/>
    <cellStyle name="Normal 158 2 5 2 2" xfId="12434"/>
    <cellStyle name="Normal 158 2 5 3" xfId="7066"/>
    <cellStyle name="Normal 158 2 5 3 2" xfId="14874"/>
    <cellStyle name="Normal 158 2 5 4" xfId="9994"/>
    <cellStyle name="Normal 158 2 6" xfId="2674"/>
    <cellStyle name="Normal 158 2 6 2" xfId="5114"/>
    <cellStyle name="Normal 158 2 6 2 2" xfId="12922"/>
    <cellStyle name="Normal 158 2 6 3" xfId="7554"/>
    <cellStyle name="Normal 158 2 6 3 2" xfId="15362"/>
    <cellStyle name="Normal 158 2 6 4" xfId="10482"/>
    <cellStyle name="Normal 158 2 7" xfId="3162"/>
    <cellStyle name="Normal 158 2 7 2" xfId="10970"/>
    <cellStyle name="Normal 158 2 8" xfId="5602"/>
    <cellStyle name="Normal 158 2 8 2" xfId="13410"/>
    <cellStyle name="Normal 158 2 9" xfId="8042"/>
    <cellStyle name="Normal 158 2 9 2" xfId="15850"/>
    <cellStyle name="Normal 158 3" xfId="844"/>
    <cellStyle name="Normal 158 3 2" xfId="1332"/>
    <cellStyle name="Normal 158 3 2 2" xfId="3772"/>
    <cellStyle name="Normal 158 3 2 2 2" xfId="11580"/>
    <cellStyle name="Normal 158 3 2 3" xfId="6212"/>
    <cellStyle name="Normal 158 3 2 3 2" xfId="14020"/>
    <cellStyle name="Normal 158 3 2 4" xfId="9140"/>
    <cellStyle name="Normal 158 3 3" xfId="1820"/>
    <cellStyle name="Normal 158 3 3 2" xfId="4260"/>
    <cellStyle name="Normal 158 3 3 2 2" xfId="12068"/>
    <cellStyle name="Normal 158 3 3 3" xfId="6700"/>
    <cellStyle name="Normal 158 3 3 3 2" xfId="14508"/>
    <cellStyle name="Normal 158 3 3 4" xfId="9628"/>
    <cellStyle name="Normal 158 3 4" xfId="2308"/>
    <cellStyle name="Normal 158 3 4 2" xfId="4748"/>
    <cellStyle name="Normal 158 3 4 2 2" xfId="12556"/>
    <cellStyle name="Normal 158 3 4 3" xfId="7188"/>
    <cellStyle name="Normal 158 3 4 3 2" xfId="14996"/>
    <cellStyle name="Normal 158 3 4 4" xfId="10116"/>
    <cellStyle name="Normal 158 3 5" xfId="2796"/>
    <cellStyle name="Normal 158 3 5 2" xfId="5236"/>
    <cellStyle name="Normal 158 3 5 2 2" xfId="13044"/>
    <cellStyle name="Normal 158 3 5 3" xfId="7676"/>
    <cellStyle name="Normal 158 3 5 3 2" xfId="15484"/>
    <cellStyle name="Normal 158 3 5 4" xfId="10604"/>
    <cellStyle name="Normal 158 3 6" xfId="3284"/>
    <cellStyle name="Normal 158 3 6 2" xfId="11092"/>
    <cellStyle name="Normal 158 3 7" xfId="5724"/>
    <cellStyle name="Normal 158 3 7 2" xfId="13532"/>
    <cellStyle name="Normal 158 3 8" xfId="8164"/>
    <cellStyle name="Normal 158 3 8 2" xfId="15972"/>
    <cellStyle name="Normal 158 3 9" xfId="8652"/>
    <cellStyle name="Normal 158 4" xfId="1088"/>
    <cellStyle name="Normal 158 4 2" xfId="3528"/>
    <cellStyle name="Normal 158 4 2 2" xfId="11336"/>
    <cellStyle name="Normal 158 4 3" xfId="5968"/>
    <cellStyle name="Normal 158 4 3 2" xfId="13776"/>
    <cellStyle name="Normal 158 4 4" xfId="8896"/>
    <cellStyle name="Normal 158 5" xfId="1576"/>
    <cellStyle name="Normal 158 5 2" xfId="4016"/>
    <cellStyle name="Normal 158 5 2 2" xfId="11824"/>
    <cellStyle name="Normal 158 5 3" xfId="6456"/>
    <cellStyle name="Normal 158 5 3 2" xfId="14264"/>
    <cellStyle name="Normal 158 5 4" xfId="9384"/>
    <cellStyle name="Normal 158 6" xfId="2064"/>
    <cellStyle name="Normal 158 6 2" xfId="4504"/>
    <cellStyle name="Normal 158 6 2 2" xfId="12312"/>
    <cellStyle name="Normal 158 6 3" xfId="6944"/>
    <cellStyle name="Normal 158 6 3 2" xfId="14752"/>
    <cellStyle name="Normal 158 6 4" xfId="9872"/>
    <cellStyle name="Normal 158 7" xfId="2552"/>
    <cellStyle name="Normal 158 7 2" xfId="4992"/>
    <cellStyle name="Normal 158 7 2 2" xfId="12800"/>
    <cellStyle name="Normal 158 7 3" xfId="7432"/>
    <cellStyle name="Normal 158 7 3 2" xfId="15240"/>
    <cellStyle name="Normal 158 7 4" xfId="10360"/>
    <cellStyle name="Normal 158 8" xfId="3040"/>
    <cellStyle name="Normal 158 8 2" xfId="10848"/>
    <cellStyle name="Normal 158 9" xfId="5480"/>
    <cellStyle name="Normal 158 9 2" xfId="13288"/>
    <cellStyle name="Normal 159" xfId="605"/>
    <cellStyle name="Normal 159 10" xfId="7926"/>
    <cellStyle name="Normal 159 10 2" xfId="15734"/>
    <cellStyle name="Normal 159 11" xfId="8414"/>
    <cellStyle name="Normal 159 2" xfId="727"/>
    <cellStyle name="Normal 159 2 10" xfId="8536"/>
    <cellStyle name="Normal 159 2 2" xfId="972"/>
    <cellStyle name="Normal 159 2 2 2" xfId="1460"/>
    <cellStyle name="Normal 159 2 2 2 2" xfId="3900"/>
    <cellStyle name="Normal 159 2 2 2 2 2" xfId="11708"/>
    <cellStyle name="Normal 159 2 2 2 3" xfId="6340"/>
    <cellStyle name="Normal 159 2 2 2 3 2" xfId="14148"/>
    <cellStyle name="Normal 159 2 2 2 4" xfId="9268"/>
    <cellStyle name="Normal 159 2 2 3" xfId="1948"/>
    <cellStyle name="Normal 159 2 2 3 2" xfId="4388"/>
    <cellStyle name="Normal 159 2 2 3 2 2" xfId="12196"/>
    <cellStyle name="Normal 159 2 2 3 3" xfId="6828"/>
    <cellStyle name="Normal 159 2 2 3 3 2" xfId="14636"/>
    <cellStyle name="Normal 159 2 2 3 4" xfId="9756"/>
    <cellStyle name="Normal 159 2 2 4" xfId="2436"/>
    <cellStyle name="Normal 159 2 2 4 2" xfId="4876"/>
    <cellStyle name="Normal 159 2 2 4 2 2" xfId="12684"/>
    <cellStyle name="Normal 159 2 2 4 3" xfId="7316"/>
    <cellStyle name="Normal 159 2 2 4 3 2" xfId="15124"/>
    <cellStyle name="Normal 159 2 2 4 4" xfId="10244"/>
    <cellStyle name="Normal 159 2 2 5" xfId="2924"/>
    <cellStyle name="Normal 159 2 2 5 2" xfId="5364"/>
    <cellStyle name="Normal 159 2 2 5 2 2" xfId="13172"/>
    <cellStyle name="Normal 159 2 2 5 3" xfId="7804"/>
    <cellStyle name="Normal 159 2 2 5 3 2" xfId="15612"/>
    <cellStyle name="Normal 159 2 2 5 4" xfId="10732"/>
    <cellStyle name="Normal 159 2 2 6" xfId="3412"/>
    <cellStyle name="Normal 159 2 2 6 2" xfId="11220"/>
    <cellStyle name="Normal 159 2 2 7" xfId="5852"/>
    <cellStyle name="Normal 159 2 2 7 2" xfId="13660"/>
    <cellStyle name="Normal 159 2 2 8" xfId="8292"/>
    <cellStyle name="Normal 159 2 2 8 2" xfId="16100"/>
    <cellStyle name="Normal 159 2 2 9" xfId="8780"/>
    <cellStyle name="Normal 159 2 3" xfId="1216"/>
    <cellStyle name="Normal 159 2 3 2" xfId="3656"/>
    <cellStyle name="Normal 159 2 3 2 2" xfId="11464"/>
    <cellStyle name="Normal 159 2 3 3" xfId="6096"/>
    <cellStyle name="Normal 159 2 3 3 2" xfId="13904"/>
    <cellStyle name="Normal 159 2 3 4" xfId="9024"/>
    <cellStyle name="Normal 159 2 4" xfId="1704"/>
    <cellStyle name="Normal 159 2 4 2" xfId="4144"/>
    <cellStyle name="Normal 159 2 4 2 2" xfId="11952"/>
    <cellStyle name="Normal 159 2 4 3" xfId="6584"/>
    <cellStyle name="Normal 159 2 4 3 2" xfId="14392"/>
    <cellStyle name="Normal 159 2 4 4" xfId="9512"/>
    <cellStyle name="Normal 159 2 5" xfId="2192"/>
    <cellStyle name="Normal 159 2 5 2" xfId="4632"/>
    <cellStyle name="Normal 159 2 5 2 2" xfId="12440"/>
    <cellStyle name="Normal 159 2 5 3" xfId="7072"/>
    <cellStyle name="Normal 159 2 5 3 2" xfId="14880"/>
    <cellStyle name="Normal 159 2 5 4" xfId="10000"/>
    <cellStyle name="Normal 159 2 6" xfId="2680"/>
    <cellStyle name="Normal 159 2 6 2" xfId="5120"/>
    <cellStyle name="Normal 159 2 6 2 2" xfId="12928"/>
    <cellStyle name="Normal 159 2 6 3" xfId="7560"/>
    <cellStyle name="Normal 159 2 6 3 2" xfId="15368"/>
    <cellStyle name="Normal 159 2 6 4" xfId="10488"/>
    <cellStyle name="Normal 159 2 7" xfId="3168"/>
    <cellStyle name="Normal 159 2 7 2" xfId="10976"/>
    <cellStyle name="Normal 159 2 8" xfId="5608"/>
    <cellStyle name="Normal 159 2 8 2" xfId="13416"/>
    <cellStyle name="Normal 159 2 9" xfId="8048"/>
    <cellStyle name="Normal 159 2 9 2" xfId="15856"/>
    <cellStyle name="Normal 159 3" xfId="850"/>
    <cellStyle name="Normal 159 3 2" xfId="1338"/>
    <cellStyle name="Normal 159 3 2 2" xfId="3778"/>
    <cellStyle name="Normal 159 3 2 2 2" xfId="11586"/>
    <cellStyle name="Normal 159 3 2 3" xfId="6218"/>
    <cellStyle name="Normal 159 3 2 3 2" xfId="14026"/>
    <cellStyle name="Normal 159 3 2 4" xfId="9146"/>
    <cellStyle name="Normal 159 3 3" xfId="1826"/>
    <cellStyle name="Normal 159 3 3 2" xfId="4266"/>
    <cellStyle name="Normal 159 3 3 2 2" xfId="12074"/>
    <cellStyle name="Normal 159 3 3 3" xfId="6706"/>
    <cellStyle name="Normal 159 3 3 3 2" xfId="14514"/>
    <cellStyle name="Normal 159 3 3 4" xfId="9634"/>
    <cellStyle name="Normal 159 3 4" xfId="2314"/>
    <cellStyle name="Normal 159 3 4 2" xfId="4754"/>
    <cellStyle name="Normal 159 3 4 2 2" xfId="12562"/>
    <cellStyle name="Normal 159 3 4 3" xfId="7194"/>
    <cellStyle name="Normal 159 3 4 3 2" xfId="15002"/>
    <cellStyle name="Normal 159 3 4 4" xfId="10122"/>
    <cellStyle name="Normal 159 3 5" xfId="2802"/>
    <cellStyle name="Normal 159 3 5 2" xfId="5242"/>
    <cellStyle name="Normal 159 3 5 2 2" xfId="13050"/>
    <cellStyle name="Normal 159 3 5 3" xfId="7682"/>
    <cellStyle name="Normal 159 3 5 3 2" xfId="15490"/>
    <cellStyle name="Normal 159 3 5 4" xfId="10610"/>
    <cellStyle name="Normal 159 3 6" xfId="3290"/>
    <cellStyle name="Normal 159 3 6 2" xfId="11098"/>
    <cellStyle name="Normal 159 3 7" xfId="5730"/>
    <cellStyle name="Normal 159 3 7 2" xfId="13538"/>
    <cellStyle name="Normal 159 3 8" xfId="8170"/>
    <cellStyle name="Normal 159 3 8 2" xfId="15978"/>
    <cellStyle name="Normal 159 3 9" xfId="8658"/>
    <cellStyle name="Normal 159 4" xfId="1094"/>
    <cellStyle name="Normal 159 4 2" xfId="3534"/>
    <cellStyle name="Normal 159 4 2 2" xfId="11342"/>
    <cellStyle name="Normal 159 4 3" xfId="5974"/>
    <cellStyle name="Normal 159 4 3 2" xfId="13782"/>
    <cellStyle name="Normal 159 4 4" xfId="8902"/>
    <cellStyle name="Normal 159 5" xfId="1582"/>
    <cellStyle name="Normal 159 5 2" xfId="4022"/>
    <cellStyle name="Normal 159 5 2 2" xfId="11830"/>
    <cellStyle name="Normal 159 5 3" xfId="6462"/>
    <cellStyle name="Normal 159 5 3 2" xfId="14270"/>
    <cellStyle name="Normal 159 5 4" xfId="9390"/>
    <cellStyle name="Normal 159 6" xfId="2070"/>
    <cellStyle name="Normal 159 6 2" xfId="4510"/>
    <cellStyle name="Normal 159 6 2 2" xfId="12318"/>
    <cellStyle name="Normal 159 6 3" xfId="6950"/>
    <cellStyle name="Normal 159 6 3 2" xfId="14758"/>
    <cellStyle name="Normal 159 6 4" xfId="9878"/>
    <cellStyle name="Normal 159 7" xfId="2558"/>
    <cellStyle name="Normal 159 7 2" xfId="4998"/>
    <cellStyle name="Normal 159 7 2 2" xfId="12806"/>
    <cellStyle name="Normal 159 7 3" xfId="7438"/>
    <cellStyle name="Normal 159 7 3 2" xfId="15246"/>
    <cellStyle name="Normal 159 7 4" xfId="10366"/>
    <cellStyle name="Normal 159 8" xfId="3046"/>
    <cellStyle name="Normal 159 8 2" xfId="10854"/>
    <cellStyle name="Normal 159 9" xfId="5486"/>
    <cellStyle name="Normal 159 9 2" xfId="13294"/>
    <cellStyle name="Normal 16" xfId="227"/>
    <cellStyle name="Normal 160" xfId="601"/>
    <cellStyle name="Normal 160 10" xfId="7922"/>
    <cellStyle name="Normal 160 10 2" xfId="15730"/>
    <cellStyle name="Normal 160 11" xfId="8410"/>
    <cellStyle name="Normal 160 2" xfId="723"/>
    <cellStyle name="Normal 160 2 10" xfId="8532"/>
    <cellStyle name="Normal 160 2 2" xfId="968"/>
    <cellStyle name="Normal 160 2 2 2" xfId="1456"/>
    <cellStyle name="Normal 160 2 2 2 2" xfId="3896"/>
    <cellStyle name="Normal 160 2 2 2 2 2" xfId="11704"/>
    <cellStyle name="Normal 160 2 2 2 3" xfId="6336"/>
    <cellStyle name="Normal 160 2 2 2 3 2" xfId="14144"/>
    <cellStyle name="Normal 160 2 2 2 4" xfId="9264"/>
    <cellStyle name="Normal 160 2 2 3" xfId="1944"/>
    <cellStyle name="Normal 160 2 2 3 2" xfId="4384"/>
    <cellStyle name="Normal 160 2 2 3 2 2" xfId="12192"/>
    <cellStyle name="Normal 160 2 2 3 3" xfId="6824"/>
    <cellStyle name="Normal 160 2 2 3 3 2" xfId="14632"/>
    <cellStyle name="Normal 160 2 2 3 4" xfId="9752"/>
    <cellStyle name="Normal 160 2 2 4" xfId="2432"/>
    <cellStyle name="Normal 160 2 2 4 2" xfId="4872"/>
    <cellStyle name="Normal 160 2 2 4 2 2" xfId="12680"/>
    <cellStyle name="Normal 160 2 2 4 3" xfId="7312"/>
    <cellStyle name="Normal 160 2 2 4 3 2" xfId="15120"/>
    <cellStyle name="Normal 160 2 2 4 4" xfId="10240"/>
    <cellStyle name="Normal 160 2 2 5" xfId="2920"/>
    <cellStyle name="Normal 160 2 2 5 2" xfId="5360"/>
    <cellStyle name="Normal 160 2 2 5 2 2" xfId="13168"/>
    <cellStyle name="Normal 160 2 2 5 3" xfId="7800"/>
    <cellStyle name="Normal 160 2 2 5 3 2" xfId="15608"/>
    <cellStyle name="Normal 160 2 2 5 4" xfId="10728"/>
    <cellStyle name="Normal 160 2 2 6" xfId="3408"/>
    <cellStyle name="Normal 160 2 2 6 2" xfId="11216"/>
    <cellStyle name="Normal 160 2 2 7" xfId="5848"/>
    <cellStyle name="Normal 160 2 2 7 2" xfId="13656"/>
    <cellStyle name="Normal 160 2 2 8" xfId="8288"/>
    <cellStyle name="Normal 160 2 2 8 2" xfId="16096"/>
    <cellStyle name="Normal 160 2 2 9" xfId="8776"/>
    <cellStyle name="Normal 160 2 3" xfId="1212"/>
    <cellStyle name="Normal 160 2 3 2" xfId="3652"/>
    <cellStyle name="Normal 160 2 3 2 2" xfId="11460"/>
    <cellStyle name="Normal 160 2 3 3" xfId="6092"/>
    <cellStyle name="Normal 160 2 3 3 2" xfId="13900"/>
    <cellStyle name="Normal 160 2 3 4" xfId="9020"/>
    <cellStyle name="Normal 160 2 4" xfId="1700"/>
    <cellStyle name="Normal 160 2 4 2" xfId="4140"/>
    <cellStyle name="Normal 160 2 4 2 2" xfId="11948"/>
    <cellStyle name="Normal 160 2 4 3" xfId="6580"/>
    <cellStyle name="Normal 160 2 4 3 2" xfId="14388"/>
    <cellStyle name="Normal 160 2 4 4" xfId="9508"/>
    <cellStyle name="Normal 160 2 5" xfId="2188"/>
    <cellStyle name="Normal 160 2 5 2" xfId="4628"/>
    <cellStyle name="Normal 160 2 5 2 2" xfId="12436"/>
    <cellStyle name="Normal 160 2 5 3" xfId="7068"/>
    <cellStyle name="Normal 160 2 5 3 2" xfId="14876"/>
    <cellStyle name="Normal 160 2 5 4" xfId="9996"/>
    <cellStyle name="Normal 160 2 6" xfId="2676"/>
    <cellStyle name="Normal 160 2 6 2" xfId="5116"/>
    <cellStyle name="Normal 160 2 6 2 2" xfId="12924"/>
    <cellStyle name="Normal 160 2 6 3" xfId="7556"/>
    <cellStyle name="Normal 160 2 6 3 2" xfId="15364"/>
    <cellStyle name="Normal 160 2 6 4" xfId="10484"/>
    <cellStyle name="Normal 160 2 7" xfId="3164"/>
    <cellStyle name="Normal 160 2 7 2" xfId="10972"/>
    <cellStyle name="Normal 160 2 8" xfId="5604"/>
    <cellStyle name="Normal 160 2 8 2" xfId="13412"/>
    <cellStyle name="Normal 160 2 9" xfId="8044"/>
    <cellStyle name="Normal 160 2 9 2" xfId="15852"/>
    <cellStyle name="Normal 160 3" xfId="846"/>
    <cellStyle name="Normal 160 3 2" xfId="1334"/>
    <cellStyle name="Normal 160 3 2 2" xfId="3774"/>
    <cellStyle name="Normal 160 3 2 2 2" xfId="11582"/>
    <cellStyle name="Normal 160 3 2 3" xfId="6214"/>
    <cellStyle name="Normal 160 3 2 3 2" xfId="14022"/>
    <cellStyle name="Normal 160 3 2 4" xfId="9142"/>
    <cellStyle name="Normal 160 3 3" xfId="1822"/>
    <cellStyle name="Normal 160 3 3 2" xfId="4262"/>
    <cellStyle name="Normal 160 3 3 2 2" xfId="12070"/>
    <cellStyle name="Normal 160 3 3 3" xfId="6702"/>
    <cellStyle name="Normal 160 3 3 3 2" xfId="14510"/>
    <cellStyle name="Normal 160 3 3 4" xfId="9630"/>
    <cellStyle name="Normal 160 3 4" xfId="2310"/>
    <cellStyle name="Normal 160 3 4 2" xfId="4750"/>
    <cellStyle name="Normal 160 3 4 2 2" xfId="12558"/>
    <cellStyle name="Normal 160 3 4 3" xfId="7190"/>
    <cellStyle name="Normal 160 3 4 3 2" xfId="14998"/>
    <cellStyle name="Normal 160 3 4 4" xfId="10118"/>
    <cellStyle name="Normal 160 3 5" xfId="2798"/>
    <cellStyle name="Normal 160 3 5 2" xfId="5238"/>
    <cellStyle name="Normal 160 3 5 2 2" xfId="13046"/>
    <cellStyle name="Normal 160 3 5 3" xfId="7678"/>
    <cellStyle name="Normal 160 3 5 3 2" xfId="15486"/>
    <cellStyle name="Normal 160 3 5 4" xfId="10606"/>
    <cellStyle name="Normal 160 3 6" xfId="3286"/>
    <cellStyle name="Normal 160 3 6 2" xfId="11094"/>
    <cellStyle name="Normal 160 3 7" xfId="5726"/>
    <cellStyle name="Normal 160 3 7 2" xfId="13534"/>
    <cellStyle name="Normal 160 3 8" xfId="8166"/>
    <cellStyle name="Normal 160 3 8 2" xfId="15974"/>
    <cellStyle name="Normal 160 3 9" xfId="8654"/>
    <cellStyle name="Normal 160 4" xfId="1090"/>
    <cellStyle name="Normal 160 4 2" xfId="3530"/>
    <cellStyle name="Normal 160 4 2 2" xfId="11338"/>
    <cellStyle name="Normal 160 4 3" xfId="5970"/>
    <cellStyle name="Normal 160 4 3 2" xfId="13778"/>
    <cellStyle name="Normal 160 4 4" xfId="8898"/>
    <cellStyle name="Normal 160 5" xfId="1578"/>
    <cellStyle name="Normal 160 5 2" xfId="4018"/>
    <cellStyle name="Normal 160 5 2 2" xfId="11826"/>
    <cellStyle name="Normal 160 5 3" xfId="6458"/>
    <cellStyle name="Normal 160 5 3 2" xfId="14266"/>
    <cellStyle name="Normal 160 5 4" xfId="9386"/>
    <cellStyle name="Normal 160 6" xfId="2066"/>
    <cellStyle name="Normal 160 6 2" xfId="4506"/>
    <cellStyle name="Normal 160 6 2 2" xfId="12314"/>
    <cellStyle name="Normal 160 6 3" xfId="6946"/>
    <cellStyle name="Normal 160 6 3 2" xfId="14754"/>
    <cellStyle name="Normal 160 6 4" xfId="9874"/>
    <cellStyle name="Normal 160 7" xfId="2554"/>
    <cellStyle name="Normal 160 7 2" xfId="4994"/>
    <cellStyle name="Normal 160 7 2 2" xfId="12802"/>
    <cellStyle name="Normal 160 7 3" xfId="7434"/>
    <cellStyle name="Normal 160 7 3 2" xfId="15242"/>
    <cellStyle name="Normal 160 7 4" xfId="10362"/>
    <cellStyle name="Normal 160 8" xfId="3042"/>
    <cellStyle name="Normal 160 8 2" xfId="10850"/>
    <cellStyle name="Normal 160 9" xfId="5482"/>
    <cellStyle name="Normal 160 9 2" xfId="13290"/>
    <cellStyle name="Normal 163" xfId="732"/>
    <cellStyle name="Normal 17" xfId="228"/>
    <cellStyle name="Normal 178" xfId="503"/>
    <cellStyle name="Normal 179" xfId="502"/>
    <cellStyle name="Normal 18" xfId="229"/>
    <cellStyle name="Normal 180" xfId="506"/>
    <cellStyle name="Normal 19" xfId="230"/>
    <cellStyle name="Normal 2" xfId="54"/>
    <cellStyle name="Normal 2 2" xfId="231"/>
    <cellStyle name="Normal 2 3" xfId="176"/>
    <cellStyle name="Normal 2 4" xfId="444"/>
    <cellStyle name="Normal 2 5" xfId="152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58"/>
    <cellStyle name="Normal 3 2" xfId="242"/>
    <cellStyle name="Normal 3 2 2 3" xfId="309"/>
    <cellStyle name="Normal 3 2 2 3 10" xfId="5385"/>
    <cellStyle name="Normal 3 2 2 3 10 2" xfId="13193"/>
    <cellStyle name="Normal 3 2 2 3 11" xfId="7825"/>
    <cellStyle name="Normal 3 2 2 3 11 2" xfId="15633"/>
    <cellStyle name="Normal 3 2 2 3 12" xfId="8313"/>
    <cellStyle name="Normal 3 2 2 3 2" xfId="596"/>
    <cellStyle name="Normal 3 2 2 3 2 10" xfId="7917"/>
    <cellStyle name="Normal 3 2 2 3 2 10 2" xfId="15725"/>
    <cellStyle name="Normal 3 2 2 3 2 11" xfId="8405"/>
    <cellStyle name="Normal 3 2 2 3 2 2" xfId="718"/>
    <cellStyle name="Normal 3 2 2 3 2 2 10" xfId="8527"/>
    <cellStyle name="Normal 3 2 2 3 2 2 2" xfId="963"/>
    <cellStyle name="Normal 3 2 2 3 2 2 2 2" xfId="1451"/>
    <cellStyle name="Normal 3 2 2 3 2 2 2 2 2" xfId="3891"/>
    <cellStyle name="Normal 3 2 2 3 2 2 2 2 2 2" xfId="11699"/>
    <cellStyle name="Normal 3 2 2 3 2 2 2 2 3" xfId="6331"/>
    <cellStyle name="Normal 3 2 2 3 2 2 2 2 3 2" xfId="14139"/>
    <cellStyle name="Normal 3 2 2 3 2 2 2 2 4" xfId="9259"/>
    <cellStyle name="Normal 3 2 2 3 2 2 2 3" xfId="1939"/>
    <cellStyle name="Normal 3 2 2 3 2 2 2 3 2" xfId="4379"/>
    <cellStyle name="Normal 3 2 2 3 2 2 2 3 2 2" xfId="12187"/>
    <cellStyle name="Normal 3 2 2 3 2 2 2 3 3" xfId="6819"/>
    <cellStyle name="Normal 3 2 2 3 2 2 2 3 3 2" xfId="14627"/>
    <cellStyle name="Normal 3 2 2 3 2 2 2 3 4" xfId="9747"/>
    <cellStyle name="Normal 3 2 2 3 2 2 2 4" xfId="2427"/>
    <cellStyle name="Normal 3 2 2 3 2 2 2 4 2" xfId="4867"/>
    <cellStyle name="Normal 3 2 2 3 2 2 2 4 2 2" xfId="12675"/>
    <cellStyle name="Normal 3 2 2 3 2 2 2 4 3" xfId="7307"/>
    <cellStyle name="Normal 3 2 2 3 2 2 2 4 3 2" xfId="15115"/>
    <cellStyle name="Normal 3 2 2 3 2 2 2 4 4" xfId="10235"/>
    <cellStyle name="Normal 3 2 2 3 2 2 2 5" xfId="2915"/>
    <cellStyle name="Normal 3 2 2 3 2 2 2 5 2" xfId="5355"/>
    <cellStyle name="Normal 3 2 2 3 2 2 2 5 2 2" xfId="13163"/>
    <cellStyle name="Normal 3 2 2 3 2 2 2 5 3" xfId="7795"/>
    <cellStyle name="Normal 3 2 2 3 2 2 2 5 3 2" xfId="15603"/>
    <cellStyle name="Normal 3 2 2 3 2 2 2 5 4" xfId="10723"/>
    <cellStyle name="Normal 3 2 2 3 2 2 2 6" xfId="3403"/>
    <cellStyle name="Normal 3 2 2 3 2 2 2 6 2" xfId="11211"/>
    <cellStyle name="Normal 3 2 2 3 2 2 2 7" xfId="5843"/>
    <cellStyle name="Normal 3 2 2 3 2 2 2 7 2" xfId="13651"/>
    <cellStyle name="Normal 3 2 2 3 2 2 2 8" xfId="8283"/>
    <cellStyle name="Normal 3 2 2 3 2 2 2 8 2" xfId="16091"/>
    <cellStyle name="Normal 3 2 2 3 2 2 2 9" xfId="8771"/>
    <cellStyle name="Normal 3 2 2 3 2 2 3" xfId="1207"/>
    <cellStyle name="Normal 3 2 2 3 2 2 3 2" xfId="3647"/>
    <cellStyle name="Normal 3 2 2 3 2 2 3 2 2" xfId="11455"/>
    <cellStyle name="Normal 3 2 2 3 2 2 3 3" xfId="6087"/>
    <cellStyle name="Normal 3 2 2 3 2 2 3 3 2" xfId="13895"/>
    <cellStyle name="Normal 3 2 2 3 2 2 3 4" xfId="9015"/>
    <cellStyle name="Normal 3 2 2 3 2 2 4" xfId="1695"/>
    <cellStyle name="Normal 3 2 2 3 2 2 4 2" xfId="4135"/>
    <cellStyle name="Normal 3 2 2 3 2 2 4 2 2" xfId="11943"/>
    <cellStyle name="Normal 3 2 2 3 2 2 4 3" xfId="6575"/>
    <cellStyle name="Normal 3 2 2 3 2 2 4 3 2" xfId="14383"/>
    <cellStyle name="Normal 3 2 2 3 2 2 4 4" xfId="9503"/>
    <cellStyle name="Normal 3 2 2 3 2 2 5" xfId="2183"/>
    <cellStyle name="Normal 3 2 2 3 2 2 5 2" xfId="4623"/>
    <cellStyle name="Normal 3 2 2 3 2 2 5 2 2" xfId="12431"/>
    <cellStyle name="Normal 3 2 2 3 2 2 5 3" xfId="7063"/>
    <cellStyle name="Normal 3 2 2 3 2 2 5 3 2" xfId="14871"/>
    <cellStyle name="Normal 3 2 2 3 2 2 5 4" xfId="9991"/>
    <cellStyle name="Normal 3 2 2 3 2 2 6" xfId="2671"/>
    <cellStyle name="Normal 3 2 2 3 2 2 6 2" xfId="5111"/>
    <cellStyle name="Normal 3 2 2 3 2 2 6 2 2" xfId="12919"/>
    <cellStyle name="Normal 3 2 2 3 2 2 6 3" xfId="7551"/>
    <cellStyle name="Normal 3 2 2 3 2 2 6 3 2" xfId="15359"/>
    <cellStyle name="Normal 3 2 2 3 2 2 6 4" xfId="10479"/>
    <cellStyle name="Normal 3 2 2 3 2 2 7" xfId="3159"/>
    <cellStyle name="Normal 3 2 2 3 2 2 7 2" xfId="10967"/>
    <cellStyle name="Normal 3 2 2 3 2 2 8" xfId="5599"/>
    <cellStyle name="Normal 3 2 2 3 2 2 8 2" xfId="13407"/>
    <cellStyle name="Normal 3 2 2 3 2 2 9" xfId="8039"/>
    <cellStyle name="Normal 3 2 2 3 2 2 9 2" xfId="15847"/>
    <cellStyle name="Normal 3 2 2 3 2 3" xfId="841"/>
    <cellStyle name="Normal 3 2 2 3 2 3 2" xfId="1329"/>
    <cellStyle name="Normal 3 2 2 3 2 3 2 2" xfId="3769"/>
    <cellStyle name="Normal 3 2 2 3 2 3 2 2 2" xfId="11577"/>
    <cellStyle name="Normal 3 2 2 3 2 3 2 3" xfId="6209"/>
    <cellStyle name="Normal 3 2 2 3 2 3 2 3 2" xfId="14017"/>
    <cellStyle name="Normal 3 2 2 3 2 3 2 4" xfId="9137"/>
    <cellStyle name="Normal 3 2 2 3 2 3 3" xfId="1817"/>
    <cellStyle name="Normal 3 2 2 3 2 3 3 2" xfId="4257"/>
    <cellStyle name="Normal 3 2 2 3 2 3 3 2 2" xfId="12065"/>
    <cellStyle name="Normal 3 2 2 3 2 3 3 3" xfId="6697"/>
    <cellStyle name="Normal 3 2 2 3 2 3 3 3 2" xfId="14505"/>
    <cellStyle name="Normal 3 2 2 3 2 3 3 4" xfId="9625"/>
    <cellStyle name="Normal 3 2 2 3 2 3 4" xfId="2305"/>
    <cellStyle name="Normal 3 2 2 3 2 3 4 2" xfId="4745"/>
    <cellStyle name="Normal 3 2 2 3 2 3 4 2 2" xfId="12553"/>
    <cellStyle name="Normal 3 2 2 3 2 3 4 3" xfId="7185"/>
    <cellStyle name="Normal 3 2 2 3 2 3 4 3 2" xfId="14993"/>
    <cellStyle name="Normal 3 2 2 3 2 3 4 4" xfId="10113"/>
    <cellStyle name="Normal 3 2 2 3 2 3 5" xfId="2793"/>
    <cellStyle name="Normal 3 2 2 3 2 3 5 2" xfId="5233"/>
    <cellStyle name="Normal 3 2 2 3 2 3 5 2 2" xfId="13041"/>
    <cellStyle name="Normal 3 2 2 3 2 3 5 3" xfId="7673"/>
    <cellStyle name="Normal 3 2 2 3 2 3 5 3 2" xfId="15481"/>
    <cellStyle name="Normal 3 2 2 3 2 3 5 4" xfId="10601"/>
    <cellStyle name="Normal 3 2 2 3 2 3 6" xfId="3281"/>
    <cellStyle name="Normal 3 2 2 3 2 3 6 2" xfId="11089"/>
    <cellStyle name="Normal 3 2 2 3 2 3 7" xfId="5721"/>
    <cellStyle name="Normal 3 2 2 3 2 3 7 2" xfId="13529"/>
    <cellStyle name="Normal 3 2 2 3 2 3 8" xfId="8161"/>
    <cellStyle name="Normal 3 2 2 3 2 3 8 2" xfId="15969"/>
    <cellStyle name="Normal 3 2 2 3 2 3 9" xfId="8649"/>
    <cellStyle name="Normal 3 2 2 3 2 4" xfId="1085"/>
    <cellStyle name="Normal 3 2 2 3 2 4 2" xfId="3525"/>
    <cellStyle name="Normal 3 2 2 3 2 4 2 2" xfId="11333"/>
    <cellStyle name="Normal 3 2 2 3 2 4 3" xfId="5965"/>
    <cellStyle name="Normal 3 2 2 3 2 4 3 2" xfId="13773"/>
    <cellStyle name="Normal 3 2 2 3 2 4 4" xfId="8893"/>
    <cellStyle name="Normal 3 2 2 3 2 5" xfId="1573"/>
    <cellStyle name="Normal 3 2 2 3 2 5 2" xfId="4013"/>
    <cellStyle name="Normal 3 2 2 3 2 5 2 2" xfId="11821"/>
    <cellStyle name="Normal 3 2 2 3 2 5 3" xfId="6453"/>
    <cellStyle name="Normal 3 2 2 3 2 5 3 2" xfId="14261"/>
    <cellStyle name="Normal 3 2 2 3 2 5 4" xfId="9381"/>
    <cellStyle name="Normal 3 2 2 3 2 6" xfId="2061"/>
    <cellStyle name="Normal 3 2 2 3 2 6 2" xfId="4501"/>
    <cellStyle name="Normal 3 2 2 3 2 6 2 2" xfId="12309"/>
    <cellStyle name="Normal 3 2 2 3 2 6 3" xfId="6941"/>
    <cellStyle name="Normal 3 2 2 3 2 6 3 2" xfId="14749"/>
    <cellStyle name="Normal 3 2 2 3 2 6 4" xfId="9869"/>
    <cellStyle name="Normal 3 2 2 3 2 7" xfId="2549"/>
    <cellStyle name="Normal 3 2 2 3 2 7 2" xfId="4989"/>
    <cellStyle name="Normal 3 2 2 3 2 7 2 2" xfId="12797"/>
    <cellStyle name="Normal 3 2 2 3 2 7 3" xfId="7429"/>
    <cellStyle name="Normal 3 2 2 3 2 7 3 2" xfId="15237"/>
    <cellStyle name="Normal 3 2 2 3 2 7 4" xfId="10357"/>
    <cellStyle name="Normal 3 2 2 3 2 8" xfId="3037"/>
    <cellStyle name="Normal 3 2 2 3 2 8 2" xfId="10845"/>
    <cellStyle name="Normal 3 2 2 3 2 9" xfId="5477"/>
    <cellStyle name="Normal 3 2 2 3 2 9 2" xfId="13285"/>
    <cellStyle name="Normal 3 2 2 3 3" xfId="626"/>
    <cellStyle name="Normal 3 2 2 3 3 10" xfId="8435"/>
    <cellStyle name="Normal 3 2 2 3 3 2" xfId="871"/>
    <cellStyle name="Normal 3 2 2 3 3 2 2" xfId="1359"/>
    <cellStyle name="Normal 3 2 2 3 3 2 2 2" xfId="3799"/>
    <cellStyle name="Normal 3 2 2 3 3 2 2 2 2" xfId="11607"/>
    <cellStyle name="Normal 3 2 2 3 3 2 2 3" xfId="6239"/>
    <cellStyle name="Normal 3 2 2 3 3 2 2 3 2" xfId="14047"/>
    <cellStyle name="Normal 3 2 2 3 3 2 2 4" xfId="9167"/>
    <cellStyle name="Normal 3 2 2 3 3 2 3" xfId="1847"/>
    <cellStyle name="Normal 3 2 2 3 3 2 3 2" xfId="4287"/>
    <cellStyle name="Normal 3 2 2 3 3 2 3 2 2" xfId="12095"/>
    <cellStyle name="Normal 3 2 2 3 3 2 3 3" xfId="6727"/>
    <cellStyle name="Normal 3 2 2 3 3 2 3 3 2" xfId="14535"/>
    <cellStyle name="Normal 3 2 2 3 3 2 3 4" xfId="9655"/>
    <cellStyle name="Normal 3 2 2 3 3 2 4" xfId="2335"/>
    <cellStyle name="Normal 3 2 2 3 3 2 4 2" xfId="4775"/>
    <cellStyle name="Normal 3 2 2 3 3 2 4 2 2" xfId="12583"/>
    <cellStyle name="Normal 3 2 2 3 3 2 4 3" xfId="7215"/>
    <cellStyle name="Normal 3 2 2 3 3 2 4 3 2" xfId="15023"/>
    <cellStyle name="Normal 3 2 2 3 3 2 4 4" xfId="10143"/>
    <cellStyle name="Normal 3 2 2 3 3 2 5" xfId="2823"/>
    <cellStyle name="Normal 3 2 2 3 3 2 5 2" xfId="5263"/>
    <cellStyle name="Normal 3 2 2 3 3 2 5 2 2" xfId="13071"/>
    <cellStyle name="Normal 3 2 2 3 3 2 5 3" xfId="7703"/>
    <cellStyle name="Normal 3 2 2 3 3 2 5 3 2" xfId="15511"/>
    <cellStyle name="Normal 3 2 2 3 3 2 5 4" xfId="10631"/>
    <cellStyle name="Normal 3 2 2 3 3 2 6" xfId="3311"/>
    <cellStyle name="Normal 3 2 2 3 3 2 6 2" xfId="11119"/>
    <cellStyle name="Normal 3 2 2 3 3 2 7" xfId="5751"/>
    <cellStyle name="Normal 3 2 2 3 3 2 7 2" xfId="13559"/>
    <cellStyle name="Normal 3 2 2 3 3 2 8" xfId="8191"/>
    <cellStyle name="Normal 3 2 2 3 3 2 8 2" xfId="15999"/>
    <cellStyle name="Normal 3 2 2 3 3 2 9" xfId="8679"/>
    <cellStyle name="Normal 3 2 2 3 3 3" xfId="1115"/>
    <cellStyle name="Normal 3 2 2 3 3 3 2" xfId="3555"/>
    <cellStyle name="Normal 3 2 2 3 3 3 2 2" xfId="11363"/>
    <cellStyle name="Normal 3 2 2 3 3 3 3" xfId="5995"/>
    <cellStyle name="Normal 3 2 2 3 3 3 3 2" xfId="13803"/>
    <cellStyle name="Normal 3 2 2 3 3 3 4" xfId="8923"/>
    <cellStyle name="Normal 3 2 2 3 3 4" xfId="1603"/>
    <cellStyle name="Normal 3 2 2 3 3 4 2" xfId="4043"/>
    <cellStyle name="Normal 3 2 2 3 3 4 2 2" xfId="11851"/>
    <cellStyle name="Normal 3 2 2 3 3 4 3" xfId="6483"/>
    <cellStyle name="Normal 3 2 2 3 3 4 3 2" xfId="14291"/>
    <cellStyle name="Normal 3 2 2 3 3 4 4" xfId="9411"/>
    <cellStyle name="Normal 3 2 2 3 3 5" xfId="2091"/>
    <cellStyle name="Normal 3 2 2 3 3 5 2" xfId="4531"/>
    <cellStyle name="Normal 3 2 2 3 3 5 2 2" xfId="12339"/>
    <cellStyle name="Normal 3 2 2 3 3 5 3" xfId="6971"/>
    <cellStyle name="Normal 3 2 2 3 3 5 3 2" xfId="14779"/>
    <cellStyle name="Normal 3 2 2 3 3 5 4" xfId="9899"/>
    <cellStyle name="Normal 3 2 2 3 3 6" xfId="2579"/>
    <cellStyle name="Normal 3 2 2 3 3 6 2" xfId="5019"/>
    <cellStyle name="Normal 3 2 2 3 3 6 2 2" xfId="12827"/>
    <cellStyle name="Normal 3 2 2 3 3 6 3" xfId="7459"/>
    <cellStyle name="Normal 3 2 2 3 3 6 3 2" xfId="15267"/>
    <cellStyle name="Normal 3 2 2 3 3 6 4" xfId="10387"/>
    <cellStyle name="Normal 3 2 2 3 3 7" xfId="3067"/>
    <cellStyle name="Normal 3 2 2 3 3 7 2" xfId="10875"/>
    <cellStyle name="Normal 3 2 2 3 3 8" xfId="5507"/>
    <cellStyle name="Normal 3 2 2 3 3 8 2" xfId="13315"/>
    <cellStyle name="Normal 3 2 2 3 3 9" xfId="7947"/>
    <cellStyle name="Normal 3 2 2 3 3 9 2" xfId="15755"/>
    <cellStyle name="Normal 3 2 2 3 4" xfId="749"/>
    <cellStyle name="Normal 3 2 2 3 4 2" xfId="1237"/>
    <cellStyle name="Normal 3 2 2 3 4 2 2" xfId="3677"/>
    <cellStyle name="Normal 3 2 2 3 4 2 2 2" xfId="11485"/>
    <cellStyle name="Normal 3 2 2 3 4 2 3" xfId="6117"/>
    <cellStyle name="Normal 3 2 2 3 4 2 3 2" xfId="13925"/>
    <cellStyle name="Normal 3 2 2 3 4 2 4" xfId="9045"/>
    <cellStyle name="Normal 3 2 2 3 4 3" xfId="1725"/>
    <cellStyle name="Normal 3 2 2 3 4 3 2" xfId="4165"/>
    <cellStyle name="Normal 3 2 2 3 4 3 2 2" xfId="11973"/>
    <cellStyle name="Normal 3 2 2 3 4 3 3" xfId="6605"/>
    <cellStyle name="Normal 3 2 2 3 4 3 3 2" xfId="14413"/>
    <cellStyle name="Normal 3 2 2 3 4 3 4" xfId="9533"/>
    <cellStyle name="Normal 3 2 2 3 4 4" xfId="2213"/>
    <cellStyle name="Normal 3 2 2 3 4 4 2" xfId="4653"/>
    <cellStyle name="Normal 3 2 2 3 4 4 2 2" xfId="12461"/>
    <cellStyle name="Normal 3 2 2 3 4 4 3" xfId="7093"/>
    <cellStyle name="Normal 3 2 2 3 4 4 3 2" xfId="14901"/>
    <cellStyle name="Normal 3 2 2 3 4 4 4" xfId="10021"/>
    <cellStyle name="Normal 3 2 2 3 4 5" xfId="2701"/>
    <cellStyle name="Normal 3 2 2 3 4 5 2" xfId="5141"/>
    <cellStyle name="Normal 3 2 2 3 4 5 2 2" xfId="12949"/>
    <cellStyle name="Normal 3 2 2 3 4 5 3" xfId="7581"/>
    <cellStyle name="Normal 3 2 2 3 4 5 3 2" xfId="15389"/>
    <cellStyle name="Normal 3 2 2 3 4 5 4" xfId="10509"/>
    <cellStyle name="Normal 3 2 2 3 4 6" xfId="3189"/>
    <cellStyle name="Normal 3 2 2 3 4 6 2" xfId="10997"/>
    <cellStyle name="Normal 3 2 2 3 4 7" xfId="5629"/>
    <cellStyle name="Normal 3 2 2 3 4 7 2" xfId="13437"/>
    <cellStyle name="Normal 3 2 2 3 4 8" xfId="8069"/>
    <cellStyle name="Normal 3 2 2 3 4 8 2" xfId="15877"/>
    <cellStyle name="Normal 3 2 2 3 4 9" xfId="8557"/>
    <cellStyle name="Normal 3 2 2 3 5" xfId="993"/>
    <cellStyle name="Normal 3 2 2 3 5 2" xfId="3433"/>
    <cellStyle name="Normal 3 2 2 3 5 2 2" xfId="11241"/>
    <cellStyle name="Normal 3 2 2 3 5 3" xfId="5873"/>
    <cellStyle name="Normal 3 2 2 3 5 3 2" xfId="13681"/>
    <cellStyle name="Normal 3 2 2 3 5 4" xfId="8801"/>
    <cellStyle name="Normal 3 2 2 3 6" xfId="1481"/>
    <cellStyle name="Normal 3 2 2 3 6 2" xfId="3921"/>
    <cellStyle name="Normal 3 2 2 3 6 2 2" xfId="11729"/>
    <cellStyle name="Normal 3 2 2 3 6 3" xfId="6361"/>
    <cellStyle name="Normal 3 2 2 3 6 3 2" xfId="14169"/>
    <cellStyle name="Normal 3 2 2 3 6 4" xfId="9289"/>
    <cellStyle name="Normal 3 2 2 3 7" xfId="1969"/>
    <cellStyle name="Normal 3 2 2 3 7 2" xfId="4409"/>
    <cellStyle name="Normal 3 2 2 3 7 2 2" xfId="12217"/>
    <cellStyle name="Normal 3 2 2 3 7 3" xfId="6849"/>
    <cellStyle name="Normal 3 2 2 3 7 3 2" xfId="14657"/>
    <cellStyle name="Normal 3 2 2 3 7 4" xfId="9777"/>
    <cellStyle name="Normal 3 2 2 3 8" xfId="2457"/>
    <cellStyle name="Normal 3 2 2 3 8 2" xfId="4897"/>
    <cellStyle name="Normal 3 2 2 3 8 2 2" xfId="12705"/>
    <cellStyle name="Normal 3 2 2 3 8 3" xfId="7337"/>
    <cellStyle name="Normal 3 2 2 3 8 3 2" xfId="15145"/>
    <cellStyle name="Normal 3 2 2 3 8 4" xfId="10265"/>
    <cellStyle name="Normal 3 2 2 3 9" xfId="2945"/>
    <cellStyle name="Normal 3 2 2 3 9 2" xfId="10753"/>
    <cellStyle name="Normal 3 3" xfId="180"/>
    <cellStyle name="Normal 3 4" xfId="178"/>
    <cellStyle name="Normal 30" xfId="243"/>
    <cellStyle name="Normal 31" xfId="244"/>
    <cellStyle name="Normal 31 10" xfId="2935"/>
    <cellStyle name="Normal 31 10 2" xfId="10743"/>
    <cellStyle name="Normal 31 11" xfId="5375"/>
    <cellStyle name="Normal 31 11 2" xfId="13183"/>
    <cellStyle name="Normal 31 12" xfId="7815"/>
    <cellStyle name="Normal 31 12 2" xfId="15623"/>
    <cellStyle name="Normal 31 13" xfId="8303"/>
    <cellStyle name="Normal 31 2" xfId="245"/>
    <cellStyle name="Normal 31 3" xfId="586"/>
    <cellStyle name="Normal 31 3 10" xfId="7907"/>
    <cellStyle name="Normal 31 3 10 2" xfId="15715"/>
    <cellStyle name="Normal 31 3 11" xfId="8395"/>
    <cellStyle name="Normal 31 3 2" xfId="708"/>
    <cellStyle name="Normal 31 3 2 10" xfId="8517"/>
    <cellStyle name="Normal 31 3 2 2" xfId="953"/>
    <cellStyle name="Normal 31 3 2 2 2" xfId="1441"/>
    <cellStyle name="Normal 31 3 2 2 2 2" xfId="3881"/>
    <cellStyle name="Normal 31 3 2 2 2 2 2" xfId="11689"/>
    <cellStyle name="Normal 31 3 2 2 2 3" xfId="6321"/>
    <cellStyle name="Normal 31 3 2 2 2 3 2" xfId="14129"/>
    <cellStyle name="Normal 31 3 2 2 2 4" xfId="9249"/>
    <cellStyle name="Normal 31 3 2 2 3" xfId="1929"/>
    <cellStyle name="Normal 31 3 2 2 3 2" xfId="4369"/>
    <cellStyle name="Normal 31 3 2 2 3 2 2" xfId="12177"/>
    <cellStyle name="Normal 31 3 2 2 3 3" xfId="6809"/>
    <cellStyle name="Normal 31 3 2 2 3 3 2" xfId="14617"/>
    <cellStyle name="Normal 31 3 2 2 3 4" xfId="9737"/>
    <cellStyle name="Normal 31 3 2 2 4" xfId="2417"/>
    <cellStyle name="Normal 31 3 2 2 4 2" xfId="4857"/>
    <cellStyle name="Normal 31 3 2 2 4 2 2" xfId="12665"/>
    <cellStyle name="Normal 31 3 2 2 4 3" xfId="7297"/>
    <cellStyle name="Normal 31 3 2 2 4 3 2" xfId="15105"/>
    <cellStyle name="Normal 31 3 2 2 4 4" xfId="10225"/>
    <cellStyle name="Normal 31 3 2 2 5" xfId="2905"/>
    <cellStyle name="Normal 31 3 2 2 5 2" xfId="5345"/>
    <cellStyle name="Normal 31 3 2 2 5 2 2" xfId="13153"/>
    <cellStyle name="Normal 31 3 2 2 5 3" xfId="7785"/>
    <cellStyle name="Normal 31 3 2 2 5 3 2" xfId="15593"/>
    <cellStyle name="Normal 31 3 2 2 5 4" xfId="10713"/>
    <cellStyle name="Normal 31 3 2 2 6" xfId="3393"/>
    <cellStyle name="Normal 31 3 2 2 6 2" xfId="11201"/>
    <cellStyle name="Normal 31 3 2 2 7" xfId="5833"/>
    <cellStyle name="Normal 31 3 2 2 7 2" xfId="13641"/>
    <cellStyle name="Normal 31 3 2 2 8" xfId="8273"/>
    <cellStyle name="Normal 31 3 2 2 8 2" xfId="16081"/>
    <cellStyle name="Normal 31 3 2 2 9" xfId="8761"/>
    <cellStyle name="Normal 31 3 2 3" xfId="1197"/>
    <cellStyle name="Normal 31 3 2 3 2" xfId="3637"/>
    <cellStyle name="Normal 31 3 2 3 2 2" xfId="11445"/>
    <cellStyle name="Normal 31 3 2 3 3" xfId="6077"/>
    <cellStyle name="Normal 31 3 2 3 3 2" xfId="13885"/>
    <cellStyle name="Normal 31 3 2 3 4" xfId="9005"/>
    <cellStyle name="Normal 31 3 2 4" xfId="1685"/>
    <cellStyle name="Normal 31 3 2 4 2" xfId="4125"/>
    <cellStyle name="Normal 31 3 2 4 2 2" xfId="11933"/>
    <cellStyle name="Normal 31 3 2 4 3" xfId="6565"/>
    <cellStyle name="Normal 31 3 2 4 3 2" xfId="14373"/>
    <cellStyle name="Normal 31 3 2 4 4" xfId="9493"/>
    <cellStyle name="Normal 31 3 2 5" xfId="2173"/>
    <cellStyle name="Normal 31 3 2 5 2" xfId="4613"/>
    <cellStyle name="Normal 31 3 2 5 2 2" xfId="12421"/>
    <cellStyle name="Normal 31 3 2 5 3" xfId="7053"/>
    <cellStyle name="Normal 31 3 2 5 3 2" xfId="14861"/>
    <cellStyle name="Normal 31 3 2 5 4" xfId="9981"/>
    <cellStyle name="Normal 31 3 2 6" xfId="2661"/>
    <cellStyle name="Normal 31 3 2 6 2" xfId="5101"/>
    <cellStyle name="Normal 31 3 2 6 2 2" xfId="12909"/>
    <cellStyle name="Normal 31 3 2 6 3" xfId="7541"/>
    <cellStyle name="Normal 31 3 2 6 3 2" xfId="15349"/>
    <cellStyle name="Normal 31 3 2 6 4" xfId="10469"/>
    <cellStyle name="Normal 31 3 2 7" xfId="3149"/>
    <cellStyle name="Normal 31 3 2 7 2" xfId="10957"/>
    <cellStyle name="Normal 31 3 2 8" xfId="5589"/>
    <cellStyle name="Normal 31 3 2 8 2" xfId="13397"/>
    <cellStyle name="Normal 31 3 2 9" xfId="8029"/>
    <cellStyle name="Normal 31 3 2 9 2" xfId="15837"/>
    <cellStyle name="Normal 31 3 3" xfId="831"/>
    <cellStyle name="Normal 31 3 3 2" xfId="1319"/>
    <cellStyle name="Normal 31 3 3 2 2" xfId="3759"/>
    <cellStyle name="Normal 31 3 3 2 2 2" xfId="11567"/>
    <cellStyle name="Normal 31 3 3 2 3" xfId="6199"/>
    <cellStyle name="Normal 31 3 3 2 3 2" xfId="14007"/>
    <cellStyle name="Normal 31 3 3 2 4" xfId="9127"/>
    <cellStyle name="Normal 31 3 3 3" xfId="1807"/>
    <cellStyle name="Normal 31 3 3 3 2" xfId="4247"/>
    <cellStyle name="Normal 31 3 3 3 2 2" xfId="12055"/>
    <cellStyle name="Normal 31 3 3 3 3" xfId="6687"/>
    <cellStyle name="Normal 31 3 3 3 3 2" xfId="14495"/>
    <cellStyle name="Normal 31 3 3 3 4" xfId="9615"/>
    <cellStyle name="Normal 31 3 3 4" xfId="2295"/>
    <cellStyle name="Normal 31 3 3 4 2" xfId="4735"/>
    <cellStyle name="Normal 31 3 3 4 2 2" xfId="12543"/>
    <cellStyle name="Normal 31 3 3 4 3" xfId="7175"/>
    <cellStyle name="Normal 31 3 3 4 3 2" xfId="14983"/>
    <cellStyle name="Normal 31 3 3 4 4" xfId="10103"/>
    <cellStyle name="Normal 31 3 3 5" xfId="2783"/>
    <cellStyle name="Normal 31 3 3 5 2" xfId="5223"/>
    <cellStyle name="Normal 31 3 3 5 2 2" xfId="13031"/>
    <cellStyle name="Normal 31 3 3 5 3" xfId="7663"/>
    <cellStyle name="Normal 31 3 3 5 3 2" xfId="15471"/>
    <cellStyle name="Normal 31 3 3 5 4" xfId="10591"/>
    <cellStyle name="Normal 31 3 3 6" xfId="3271"/>
    <cellStyle name="Normal 31 3 3 6 2" xfId="11079"/>
    <cellStyle name="Normal 31 3 3 7" xfId="5711"/>
    <cellStyle name="Normal 31 3 3 7 2" xfId="13519"/>
    <cellStyle name="Normal 31 3 3 8" xfId="8151"/>
    <cellStyle name="Normal 31 3 3 8 2" xfId="15959"/>
    <cellStyle name="Normal 31 3 3 9" xfId="8639"/>
    <cellStyle name="Normal 31 3 4" xfId="1075"/>
    <cellStyle name="Normal 31 3 4 2" xfId="3515"/>
    <cellStyle name="Normal 31 3 4 2 2" xfId="11323"/>
    <cellStyle name="Normal 31 3 4 3" xfId="5955"/>
    <cellStyle name="Normal 31 3 4 3 2" xfId="13763"/>
    <cellStyle name="Normal 31 3 4 4" xfId="8883"/>
    <cellStyle name="Normal 31 3 5" xfId="1563"/>
    <cellStyle name="Normal 31 3 5 2" xfId="4003"/>
    <cellStyle name="Normal 31 3 5 2 2" xfId="11811"/>
    <cellStyle name="Normal 31 3 5 3" xfId="6443"/>
    <cellStyle name="Normal 31 3 5 3 2" xfId="14251"/>
    <cellStyle name="Normal 31 3 5 4" xfId="9371"/>
    <cellStyle name="Normal 31 3 6" xfId="2051"/>
    <cellStyle name="Normal 31 3 6 2" xfId="4491"/>
    <cellStyle name="Normal 31 3 6 2 2" xfId="12299"/>
    <cellStyle name="Normal 31 3 6 3" xfId="6931"/>
    <cellStyle name="Normal 31 3 6 3 2" xfId="14739"/>
    <cellStyle name="Normal 31 3 6 4" xfId="9859"/>
    <cellStyle name="Normal 31 3 7" xfId="2539"/>
    <cellStyle name="Normal 31 3 7 2" xfId="4979"/>
    <cellStyle name="Normal 31 3 7 2 2" xfId="12787"/>
    <cellStyle name="Normal 31 3 7 3" xfId="7419"/>
    <cellStyle name="Normal 31 3 7 3 2" xfId="15227"/>
    <cellStyle name="Normal 31 3 7 4" xfId="10347"/>
    <cellStyle name="Normal 31 3 8" xfId="3027"/>
    <cellStyle name="Normal 31 3 8 2" xfId="10835"/>
    <cellStyle name="Normal 31 3 9" xfId="5467"/>
    <cellStyle name="Normal 31 3 9 2" xfId="13275"/>
    <cellStyle name="Normal 31 4" xfId="616"/>
    <cellStyle name="Normal 31 4 10" xfId="8425"/>
    <cellStyle name="Normal 31 4 2" xfId="861"/>
    <cellStyle name="Normal 31 4 2 2" xfId="1349"/>
    <cellStyle name="Normal 31 4 2 2 2" xfId="3789"/>
    <cellStyle name="Normal 31 4 2 2 2 2" xfId="11597"/>
    <cellStyle name="Normal 31 4 2 2 3" xfId="6229"/>
    <cellStyle name="Normal 31 4 2 2 3 2" xfId="14037"/>
    <cellStyle name="Normal 31 4 2 2 4" xfId="9157"/>
    <cellStyle name="Normal 31 4 2 3" xfId="1837"/>
    <cellStyle name="Normal 31 4 2 3 2" xfId="4277"/>
    <cellStyle name="Normal 31 4 2 3 2 2" xfId="12085"/>
    <cellStyle name="Normal 31 4 2 3 3" xfId="6717"/>
    <cellStyle name="Normal 31 4 2 3 3 2" xfId="14525"/>
    <cellStyle name="Normal 31 4 2 3 4" xfId="9645"/>
    <cellStyle name="Normal 31 4 2 4" xfId="2325"/>
    <cellStyle name="Normal 31 4 2 4 2" xfId="4765"/>
    <cellStyle name="Normal 31 4 2 4 2 2" xfId="12573"/>
    <cellStyle name="Normal 31 4 2 4 3" xfId="7205"/>
    <cellStyle name="Normal 31 4 2 4 3 2" xfId="15013"/>
    <cellStyle name="Normal 31 4 2 4 4" xfId="10133"/>
    <cellStyle name="Normal 31 4 2 5" xfId="2813"/>
    <cellStyle name="Normal 31 4 2 5 2" xfId="5253"/>
    <cellStyle name="Normal 31 4 2 5 2 2" xfId="13061"/>
    <cellStyle name="Normal 31 4 2 5 3" xfId="7693"/>
    <cellStyle name="Normal 31 4 2 5 3 2" xfId="15501"/>
    <cellStyle name="Normal 31 4 2 5 4" xfId="10621"/>
    <cellStyle name="Normal 31 4 2 6" xfId="3301"/>
    <cellStyle name="Normal 31 4 2 6 2" xfId="11109"/>
    <cellStyle name="Normal 31 4 2 7" xfId="5741"/>
    <cellStyle name="Normal 31 4 2 7 2" xfId="13549"/>
    <cellStyle name="Normal 31 4 2 8" xfId="8181"/>
    <cellStyle name="Normal 31 4 2 8 2" xfId="15989"/>
    <cellStyle name="Normal 31 4 2 9" xfId="8669"/>
    <cellStyle name="Normal 31 4 3" xfId="1105"/>
    <cellStyle name="Normal 31 4 3 2" xfId="3545"/>
    <cellStyle name="Normal 31 4 3 2 2" xfId="11353"/>
    <cellStyle name="Normal 31 4 3 3" xfId="5985"/>
    <cellStyle name="Normal 31 4 3 3 2" xfId="13793"/>
    <cellStyle name="Normal 31 4 3 4" xfId="8913"/>
    <cellStyle name="Normal 31 4 4" xfId="1593"/>
    <cellStyle name="Normal 31 4 4 2" xfId="4033"/>
    <cellStyle name="Normal 31 4 4 2 2" xfId="11841"/>
    <cellStyle name="Normal 31 4 4 3" xfId="6473"/>
    <cellStyle name="Normal 31 4 4 3 2" xfId="14281"/>
    <cellStyle name="Normal 31 4 4 4" xfId="9401"/>
    <cellStyle name="Normal 31 4 5" xfId="2081"/>
    <cellStyle name="Normal 31 4 5 2" xfId="4521"/>
    <cellStyle name="Normal 31 4 5 2 2" xfId="12329"/>
    <cellStyle name="Normal 31 4 5 3" xfId="6961"/>
    <cellStyle name="Normal 31 4 5 3 2" xfId="14769"/>
    <cellStyle name="Normal 31 4 5 4" xfId="9889"/>
    <cellStyle name="Normal 31 4 6" xfId="2569"/>
    <cellStyle name="Normal 31 4 6 2" xfId="5009"/>
    <cellStyle name="Normal 31 4 6 2 2" xfId="12817"/>
    <cellStyle name="Normal 31 4 6 3" xfId="7449"/>
    <cellStyle name="Normal 31 4 6 3 2" xfId="15257"/>
    <cellStyle name="Normal 31 4 6 4" xfId="10377"/>
    <cellStyle name="Normal 31 4 7" xfId="3057"/>
    <cellStyle name="Normal 31 4 7 2" xfId="10865"/>
    <cellStyle name="Normal 31 4 8" xfId="5497"/>
    <cellStyle name="Normal 31 4 8 2" xfId="13305"/>
    <cellStyle name="Normal 31 4 9" xfId="7937"/>
    <cellStyle name="Normal 31 4 9 2" xfId="15745"/>
    <cellStyle name="Normal 31 5" xfId="739"/>
    <cellStyle name="Normal 31 5 2" xfId="1227"/>
    <cellStyle name="Normal 31 5 2 2" xfId="3667"/>
    <cellStyle name="Normal 31 5 2 2 2" xfId="11475"/>
    <cellStyle name="Normal 31 5 2 3" xfId="6107"/>
    <cellStyle name="Normal 31 5 2 3 2" xfId="13915"/>
    <cellStyle name="Normal 31 5 2 4" xfId="9035"/>
    <cellStyle name="Normal 31 5 3" xfId="1715"/>
    <cellStyle name="Normal 31 5 3 2" xfId="4155"/>
    <cellStyle name="Normal 31 5 3 2 2" xfId="11963"/>
    <cellStyle name="Normal 31 5 3 3" xfId="6595"/>
    <cellStyle name="Normal 31 5 3 3 2" xfId="14403"/>
    <cellStyle name="Normal 31 5 3 4" xfId="9523"/>
    <cellStyle name="Normal 31 5 4" xfId="2203"/>
    <cellStyle name="Normal 31 5 4 2" xfId="4643"/>
    <cellStyle name="Normal 31 5 4 2 2" xfId="12451"/>
    <cellStyle name="Normal 31 5 4 3" xfId="7083"/>
    <cellStyle name="Normal 31 5 4 3 2" xfId="14891"/>
    <cellStyle name="Normal 31 5 4 4" xfId="10011"/>
    <cellStyle name="Normal 31 5 5" xfId="2691"/>
    <cellStyle name="Normal 31 5 5 2" xfId="5131"/>
    <cellStyle name="Normal 31 5 5 2 2" xfId="12939"/>
    <cellStyle name="Normal 31 5 5 3" xfId="7571"/>
    <cellStyle name="Normal 31 5 5 3 2" xfId="15379"/>
    <cellStyle name="Normal 31 5 5 4" xfId="10499"/>
    <cellStyle name="Normal 31 5 6" xfId="3179"/>
    <cellStyle name="Normal 31 5 6 2" xfId="10987"/>
    <cellStyle name="Normal 31 5 7" xfId="5619"/>
    <cellStyle name="Normal 31 5 7 2" xfId="13427"/>
    <cellStyle name="Normal 31 5 8" xfId="8059"/>
    <cellStyle name="Normal 31 5 8 2" xfId="15867"/>
    <cellStyle name="Normal 31 5 9" xfId="8547"/>
    <cellStyle name="Normal 31 6" xfId="983"/>
    <cellStyle name="Normal 31 6 2" xfId="3423"/>
    <cellStyle name="Normal 31 6 2 2" xfId="11231"/>
    <cellStyle name="Normal 31 6 3" xfId="5863"/>
    <cellStyle name="Normal 31 6 3 2" xfId="13671"/>
    <cellStyle name="Normal 31 6 4" xfId="8791"/>
    <cellStyle name="Normal 31 7" xfId="1471"/>
    <cellStyle name="Normal 31 7 2" xfId="3911"/>
    <cellStyle name="Normal 31 7 2 2" xfId="11719"/>
    <cellStyle name="Normal 31 7 3" xfId="6351"/>
    <cellStyle name="Normal 31 7 3 2" xfId="14159"/>
    <cellStyle name="Normal 31 7 4" xfId="9279"/>
    <cellStyle name="Normal 31 8" xfId="1959"/>
    <cellStyle name="Normal 31 8 2" xfId="4399"/>
    <cellStyle name="Normal 31 8 2 2" xfId="12207"/>
    <cellStyle name="Normal 31 8 3" xfId="6839"/>
    <cellStyle name="Normal 31 8 3 2" xfId="14647"/>
    <cellStyle name="Normal 31 8 4" xfId="9767"/>
    <cellStyle name="Normal 31 9" xfId="2447"/>
    <cellStyle name="Normal 31 9 2" xfId="4887"/>
    <cellStyle name="Normal 31 9 2 2" xfId="12695"/>
    <cellStyle name="Normal 31 9 3" xfId="7327"/>
    <cellStyle name="Normal 31 9 3 2" xfId="15135"/>
    <cellStyle name="Normal 31 9 4" xfId="10255"/>
    <cellStyle name="Normal 32" xfId="246"/>
    <cellStyle name="Normal 33" xfId="247"/>
    <cellStyle name="Normal 34" xfId="248"/>
    <cellStyle name="Normal 35" xfId="249"/>
    <cellStyle name="Normal 36" xfId="250"/>
    <cellStyle name="Normal 37" xfId="251"/>
    <cellStyle name="Normal 38" xfId="252"/>
    <cellStyle name="Normal 39" xfId="253"/>
    <cellStyle name="Normal 4" xfId="59"/>
    <cellStyle name="Normal 4 10" xfId="2444"/>
    <cellStyle name="Normal 4 10 2" xfId="4884"/>
    <cellStyle name="Normal 4 10 2 2" xfId="12692"/>
    <cellStyle name="Normal 4 10 3" xfId="7324"/>
    <cellStyle name="Normal 4 10 3 2" xfId="15132"/>
    <cellStyle name="Normal 4 10 4" xfId="10252"/>
    <cellStyle name="Normal 4 11" xfId="2932"/>
    <cellStyle name="Normal 4 11 2" xfId="10740"/>
    <cellStyle name="Normal 4 12" xfId="5372"/>
    <cellStyle name="Normal 4 12 2" xfId="13180"/>
    <cellStyle name="Normal 4 13" xfId="7812"/>
    <cellStyle name="Normal 4 13 2" xfId="15620"/>
    <cellStyle name="Normal 4 14" xfId="8300"/>
    <cellStyle name="Normal 4 2" xfId="377"/>
    <cellStyle name="Normal 4 3" xfId="254"/>
    <cellStyle name="Normal 4 4" xfId="583"/>
    <cellStyle name="Normal 4 4 10" xfId="7904"/>
    <cellStyle name="Normal 4 4 10 2" xfId="15712"/>
    <cellStyle name="Normal 4 4 11" xfId="8392"/>
    <cellStyle name="Normal 4 4 2" xfId="705"/>
    <cellStyle name="Normal 4 4 2 10" xfId="8514"/>
    <cellStyle name="Normal 4 4 2 2" xfId="950"/>
    <cellStyle name="Normal 4 4 2 2 2" xfId="1438"/>
    <cellStyle name="Normal 4 4 2 2 2 2" xfId="3878"/>
    <cellStyle name="Normal 4 4 2 2 2 2 2" xfId="11686"/>
    <cellStyle name="Normal 4 4 2 2 2 3" xfId="6318"/>
    <cellStyle name="Normal 4 4 2 2 2 3 2" xfId="14126"/>
    <cellStyle name="Normal 4 4 2 2 2 4" xfId="9246"/>
    <cellStyle name="Normal 4 4 2 2 3" xfId="1926"/>
    <cellStyle name="Normal 4 4 2 2 3 2" xfId="4366"/>
    <cellStyle name="Normal 4 4 2 2 3 2 2" xfId="12174"/>
    <cellStyle name="Normal 4 4 2 2 3 3" xfId="6806"/>
    <cellStyle name="Normal 4 4 2 2 3 3 2" xfId="14614"/>
    <cellStyle name="Normal 4 4 2 2 3 4" xfId="9734"/>
    <cellStyle name="Normal 4 4 2 2 4" xfId="2414"/>
    <cellStyle name="Normal 4 4 2 2 4 2" xfId="4854"/>
    <cellStyle name="Normal 4 4 2 2 4 2 2" xfId="12662"/>
    <cellStyle name="Normal 4 4 2 2 4 3" xfId="7294"/>
    <cellStyle name="Normal 4 4 2 2 4 3 2" xfId="15102"/>
    <cellStyle name="Normal 4 4 2 2 4 4" xfId="10222"/>
    <cellStyle name="Normal 4 4 2 2 5" xfId="2902"/>
    <cellStyle name="Normal 4 4 2 2 5 2" xfId="5342"/>
    <cellStyle name="Normal 4 4 2 2 5 2 2" xfId="13150"/>
    <cellStyle name="Normal 4 4 2 2 5 3" xfId="7782"/>
    <cellStyle name="Normal 4 4 2 2 5 3 2" xfId="15590"/>
    <cellStyle name="Normal 4 4 2 2 5 4" xfId="10710"/>
    <cellStyle name="Normal 4 4 2 2 6" xfId="3390"/>
    <cellStyle name="Normal 4 4 2 2 6 2" xfId="11198"/>
    <cellStyle name="Normal 4 4 2 2 7" xfId="5830"/>
    <cellStyle name="Normal 4 4 2 2 7 2" xfId="13638"/>
    <cellStyle name="Normal 4 4 2 2 8" xfId="8270"/>
    <cellStyle name="Normal 4 4 2 2 8 2" xfId="16078"/>
    <cellStyle name="Normal 4 4 2 2 9" xfId="8758"/>
    <cellStyle name="Normal 4 4 2 3" xfId="1194"/>
    <cellStyle name="Normal 4 4 2 3 2" xfId="3634"/>
    <cellStyle name="Normal 4 4 2 3 2 2" xfId="11442"/>
    <cellStyle name="Normal 4 4 2 3 3" xfId="6074"/>
    <cellStyle name="Normal 4 4 2 3 3 2" xfId="13882"/>
    <cellStyle name="Normal 4 4 2 3 4" xfId="9002"/>
    <cellStyle name="Normal 4 4 2 4" xfId="1682"/>
    <cellStyle name="Normal 4 4 2 4 2" xfId="4122"/>
    <cellStyle name="Normal 4 4 2 4 2 2" xfId="11930"/>
    <cellStyle name="Normal 4 4 2 4 3" xfId="6562"/>
    <cellStyle name="Normal 4 4 2 4 3 2" xfId="14370"/>
    <cellStyle name="Normal 4 4 2 4 4" xfId="9490"/>
    <cellStyle name="Normal 4 4 2 5" xfId="2170"/>
    <cellStyle name="Normal 4 4 2 5 2" xfId="4610"/>
    <cellStyle name="Normal 4 4 2 5 2 2" xfId="12418"/>
    <cellStyle name="Normal 4 4 2 5 3" xfId="7050"/>
    <cellStyle name="Normal 4 4 2 5 3 2" xfId="14858"/>
    <cellStyle name="Normal 4 4 2 5 4" xfId="9978"/>
    <cellStyle name="Normal 4 4 2 6" xfId="2658"/>
    <cellStyle name="Normal 4 4 2 6 2" xfId="5098"/>
    <cellStyle name="Normal 4 4 2 6 2 2" xfId="12906"/>
    <cellStyle name="Normal 4 4 2 6 3" xfId="7538"/>
    <cellStyle name="Normal 4 4 2 6 3 2" xfId="15346"/>
    <cellStyle name="Normal 4 4 2 6 4" xfId="10466"/>
    <cellStyle name="Normal 4 4 2 7" xfId="3146"/>
    <cellStyle name="Normal 4 4 2 7 2" xfId="10954"/>
    <cellStyle name="Normal 4 4 2 8" xfId="5586"/>
    <cellStyle name="Normal 4 4 2 8 2" xfId="13394"/>
    <cellStyle name="Normal 4 4 2 9" xfId="8026"/>
    <cellStyle name="Normal 4 4 2 9 2" xfId="15834"/>
    <cellStyle name="Normal 4 4 3" xfId="828"/>
    <cellStyle name="Normal 4 4 3 2" xfId="1316"/>
    <cellStyle name="Normal 4 4 3 2 2" xfId="3756"/>
    <cellStyle name="Normal 4 4 3 2 2 2" xfId="11564"/>
    <cellStyle name="Normal 4 4 3 2 3" xfId="6196"/>
    <cellStyle name="Normal 4 4 3 2 3 2" xfId="14004"/>
    <cellStyle name="Normal 4 4 3 2 4" xfId="9124"/>
    <cellStyle name="Normal 4 4 3 3" xfId="1804"/>
    <cellStyle name="Normal 4 4 3 3 2" xfId="4244"/>
    <cellStyle name="Normal 4 4 3 3 2 2" xfId="12052"/>
    <cellStyle name="Normal 4 4 3 3 3" xfId="6684"/>
    <cellStyle name="Normal 4 4 3 3 3 2" xfId="14492"/>
    <cellStyle name="Normal 4 4 3 3 4" xfId="9612"/>
    <cellStyle name="Normal 4 4 3 4" xfId="2292"/>
    <cellStyle name="Normal 4 4 3 4 2" xfId="4732"/>
    <cellStyle name="Normal 4 4 3 4 2 2" xfId="12540"/>
    <cellStyle name="Normal 4 4 3 4 3" xfId="7172"/>
    <cellStyle name="Normal 4 4 3 4 3 2" xfId="14980"/>
    <cellStyle name="Normal 4 4 3 4 4" xfId="10100"/>
    <cellStyle name="Normal 4 4 3 5" xfId="2780"/>
    <cellStyle name="Normal 4 4 3 5 2" xfId="5220"/>
    <cellStyle name="Normal 4 4 3 5 2 2" xfId="13028"/>
    <cellStyle name="Normal 4 4 3 5 3" xfId="7660"/>
    <cellStyle name="Normal 4 4 3 5 3 2" xfId="15468"/>
    <cellStyle name="Normal 4 4 3 5 4" xfId="10588"/>
    <cellStyle name="Normal 4 4 3 6" xfId="3268"/>
    <cellStyle name="Normal 4 4 3 6 2" xfId="11076"/>
    <cellStyle name="Normal 4 4 3 7" xfId="5708"/>
    <cellStyle name="Normal 4 4 3 7 2" xfId="13516"/>
    <cellStyle name="Normal 4 4 3 8" xfId="8148"/>
    <cellStyle name="Normal 4 4 3 8 2" xfId="15956"/>
    <cellStyle name="Normal 4 4 3 9" xfId="8636"/>
    <cellStyle name="Normal 4 4 4" xfId="1072"/>
    <cellStyle name="Normal 4 4 4 2" xfId="3512"/>
    <cellStyle name="Normal 4 4 4 2 2" xfId="11320"/>
    <cellStyle name="Normal 4 4 4 3" xfId="5952"/>
    <cellStyle name="Normal 4 4 4 3 2" xfId="13760"/>
    <cellStyle name="Normal 4 4 4 4" xfId="8880"/>
    <cellStyle name="Normal 4 4 5" xfId="1560"/>
    <cellStyle name="Normal 4 4 5 2" xfId="4000"/>
    <cellStyle name="Normal 4 4 5 2 2" xfId="11808"/>
    <cellStyle name="Normal 4 4 5 3" xfId="6440"/>
    <cellStyle name="Normal 4 4 5 3 2" xfId="14248"/>
    <cellStyle name="Normal 4 4 5 4" xfId="9368"/>
    <cellStyle name="Normal 4 4 6" xfId="2048"/>
    <cellStyle name="Normal 4 4 6 2" xfId="4488"/>
    <cellStyle name="Normal 4 4 6 2 2" xfId="12296"/>
    <cellStyle name="Normal 4 4 6 3" xfId="6928"/>
    <cellStyle name="Normal 4 4 6 3 2" xfId="14736"/>
    <cellStyle name="Normal 4 4 6 4" xfId="9856"/>
    <cellStyle name="Normal 4 4 7" xfId="2536"/>
    <cellStyle name="Normal 4 4 7 2" xfId="4976"/>
    <cellStyle name="Normal 4 4 7 2 2" xfId="12784"/>
    <cellStyle name="Normal 4 4 7 3" xfId="7416"/>
    <cellStyle name="Normal 4 4 7 3 2" xfId="15224"/>
    <cellStyle name="Normal 4 4 7 4" xfId="10344"/>
    <cellStyle name="Normal 4 4 8" xfId="3024"/>
    <cellStyle name="Normal 4 4 8 2" xfId="10832"/>
    <cellStyle name="Normal 4 4 9" xfId="5464"/>
    <cellStyle name="Normal 4 4 9 2" xfId="13272"/>
    <cellStyle name="Normal 4 5" xfId="613"/>
    <cellStyle name="Normal 4 5 10" xfId="8422"/>
    <cellStyle name="Normal 4 5 2" xfId="858"/>
    <cellStyle name="Normal 4 5 2 2" xfId="1346"/>
    <cellStyle name="Normal 4 5 2 2 2" xfId="3786"/>
    <cellStyle name="Normal 4 5 2 2 2 2" xfId="11594"/>
    <cellStyle name="Normal 4 5 2 2 3" xfId="6226"/>
    <cellStyle name="Normal 4 5 2 2 3 2" xfId="14034"/>
    <cellStyle name="Normal 4 5 2 2 4" xfId="9154"/>
    <cellStyle name="Normal 4 5 2 3" xfId="1834"/>
    <cellStyle name="Normal 4 5 2 3 2" xfId="4274"/>
    <cellStyle name="Normal 4 5 2 3 2 2" xfId="12082"/>
    <cellStyle name="Normal 4 5 2 3 3" xfId="6714"/>
    <cellStyle name="Normal 4 5 2 3 3 2" xfId="14522"/>
    <cellStyle name="Normal 4 5 2 3 4" xfId="9642"/>
    <cellStyle name="Normal 4 5 2 4" xfId="2322"/>
    <cellStyle name="Normal 4 5 2 4 2" xfId="4762"/>
    <cellStyle name="Normal 4 5 2 4 2 2" xfId="12570"/>
    <cellStyle name="Normal 4 5 2 4 3" xfId="7202"/>
    <cellStyle name="Normal 4 5 2 4 3 2" xfId="15010"/>
    <cellStyle name="Normal 4 5 2 4 4" xfId="10130"/>
    <cellStyle name="Normal 4 5 2 5" xfId="2810"/>
    <cellStyle name="Normal 4 5 2 5 2" xfId="5250"/>
    <cellStyle name="Normal 4 5 2 5 2 2" xfId="13058"/>
    <cellStyle name="Normal 4 5 2 5 3" xfId="7690"/>
    <cellStyle name="Normal 4 5 2 5 3 2" xfId="15498"/>
    <cellStyle name="Normal 4 5 2 5 4" xfId="10618"/>
    <cellStyle name="Normal 4 5 2 6" xfId="3298"/>
    <cellStyle name="Normal 4 5 2 6 2" xfId="11106"/>
    <cellStyle name="Normal 4 5 2 7" xfId="5738"/>
    <cellStyle name="Normal 4 5 2 7 2" xfId="13546"/>
    <cellStyle name="Normal 4 5 2 8" xfId="8178"/>
    <cellStyle name="Normal 4 5 2 8 2" xfId="15986"/>
    <cellStyle name="Normal 4 5 2 9" xfId="8666"/>
    <cellStyle name="Normal 4 5 3" xfId="1102"/>
    <cellStyle name="Normal 4 5 3 2" xfId="3542"/>
    <cellStyle name="Normal 4 5 3 2 2" xfId="11350"/>
    <cellStyle name="Normal 4 5 3 3" xfId="5982"/>
    <cellStyle name="Normal 4 5 3 3 2" xfId="13790"/>
    <cellStyle name="Normal 4 5 3 4" xfId="8910"/>
    <cellStyle name="Normal 4 5 4" xfId="1590"/>
    <cellStyle name="Normal 4 5 4 2" xfId="4030"/>
    <cellStyle name="Normal 4 5 4 2 2" xfId="11838"/>
    <cellStyle name="Normal 4 5 4 3" xfId="6470"/>
    <cellStyle name="Normal 4 5 4 3 2" xfId="14278"/>
    <cellStyle name="Normal 4 5 4 4" xfId="9398"/>
    <cellStyle name="Normal 4 5 5" xfId="2078"/>
    <cellStyle name="Normal 4 5 5 2" xfId="4518"/>
    <cellStyle name="Normal 4 5 5 2 2" xfId="12326"/>
    <cellStyle name="Normal 4 5 5 3" xfId="6958"/>
    <cellStyle name="Normal 4 5 5 3 2" xfId="14766"/>
    <cellStyle name="Normal 4 5 5 4" xfId="9886"/>
    <cellStyle name="Normal 4 5 6" xfId="2566"/>
    <cellStyle name="Normal 4 5 6 2" xfId="5006"/>
    <cellStyle name="Normal 4 5 6 2 2" xfId="12814"/>
    <cellStyle name="Normal 4 5 6 3" xfId="7446"/>
    <cellStyle name="Normal 4 5 6 3 2" xfId="15254"/>
    <cellStyle name="Normal 4 5 6 4" xfId="10374"/>
    <cellStyle name="Normal 4 5 7" xfId="3054"/>
    <cellStyle name="Normal 4 5 7 2" xfId="10862"/>
    <cellStyle name="Normal 4 5 8" xfId="5494"/>
    <cellStyle name="Normal 4 5 8 2" xfId="13302"/>
    <cellStyle name="Normal 4 5 9" xfId="7934"/>
    <cellStyle name="Normal 4 5 9 2" xfId="15742"/>
    <cellStyle name="Normal 4 6" xfId="736"/>
    <cellStyle name="Normal 4 6 2" xfId="1224"/>
    <cellStyle name="Normal 4 6 2 2" xfId="3664"/>
    <cellStyle name="Normal 4 6 2 2 2" xfId="11472"/>
    <cellStyle name="Normal 4 6 2 3" xfId="6104"/>
    <cellStyle name="Normal 4 6 2 3 2" xfId="13912"/>
    <cellStyle name="Normal 4 6 2 4" xfId="9032"/>
    <cellStyle name="Normal 4 6 3" xfId="1712"/>
    <cellStyle name="Normal 4 6 3 2" xfId="4152"/>
    <cellStyle name="Normal 4 6 3 2 2" xfId="11960"/>
    <cellStyle name="Normal 4 6 3 3" xfId="6592"/>
    <cellStyle name="Normal 4 6 3 3 2" xfId="14400"/>
    <cellStyle name="Normal 4 6 3 4" xfId="9520"/>
    <cellStyle name="Normal 4 6 4" xfId="2200"/>
    <cellStyle name="Normal 4 6 4 2" xfId="4640"/>
    <cellStyle name="Normal 4 6 4 2 2" xfId="12448"/>
    <cellStyle name="Normal 4 6 4 3" xfId="7080"/>
    <cellStyle name="Normal 4 6 4 3 2" xfId="14888"/>
    <cellStyle name="Normal 4 6 4 4" xfId="10008"/>
    <cellStyle name="Normal 4 6 5" xfId="2688"/>
    <cellStyle name="Normal 4 6 5 2" xfId="5128"/>
    <cellStyle name="Normal 4 6 5 2 2" xfId="12936"/>
    <cellStyle name="Normal 4 6 5 3" xfId="7568"/>
    <cellStyle name="Normal 4 6 5 3 2" xfId="15376"/>
    <cellStyle name="Normal 4 6 5 4" xfId="10496"/>
    <cellStyle name="Normal 4 6 6" xfId="3176"/>
    <cellStyle name="Normal 4 6 6 2" xfId="10984"/>
    <cellStyle name="Normal 4 6 7" xfId="5616"/>
    <cellStyle name="Normal 4 6 7 2" xfId="13424"/>
    <cellStyle name="Normal 4 6 8" xfId="8056"/>
    <cellStyle name="Normal 4 6 8 2" xfId="15864"/>
    <cellStyle name="Normal 4 6 9" xfId="8544"/>
    <cellStyle name="Normal 4 7" xfId="980"/>
    <cellStyle name="Normal 4 7 2" xfId="3420"/>
    <cellStyle name="Normal 4 7 2 2" xfId="11228"/>
    <cellStyle name="Normal 4 7 3" xfId="5860"/>
    <cellStyle name="Normal 4 7 3 2" xfId="13668"/>
    <cellStyle name="Normal 4 7 4" xfId="8788"/>
    <cellStyle name="Normal 4 8" xfId="1468"/>
    <cellStyle name="Normal 4 8 2" xfId="3908"/>
    <cellStyle name="Normal 4 8 2 2" xfId="11716"/>
    <cellStyle name="Normal 4 8 3" xfId="6348"/>
    <cellStyle name="Normal 4 8 3 2" xfId="14156"/>
    <cellStyle name="Normal 4 8 4" xfId="9276"/>
    <cellStyle name="Normal 4 9" xfId="1956"/>
    <cellStyle name="Normal 4 9 2" xfId="4396"/>
    <cellStyle name="Normal 4 9 2 2" xfId="12204"/>
    <cellStyle name="Normal 4 9 3" xfId="6836"/>
    <cellStyle name="Normal 4 9 3 2" xfId="14644"/>
    <cellStyle name="Normal 4 9 4" xfId="9764"/>
    <cellStyle name="Normal 40" xfId="255"/>
    <cellStyle name="Normal 41" xfId="256"/>
    <cellStyle name="Normal 42" xfId="257"/>
    <cellStyle name="Normal 43" xfId="258"/>
    <cellStyle name="Normal 44" xfId="259"/>
    <cellStyle name="Normal 45" xfId="260"/>
    <cellStyle name="Normal 46" xfId="261"/>
    <cellStyle name="Normal 47" xfId="262"/>
    <cellStyle name="Normal 48" xfId="263"/>
    <cellStyle name="Normal 49" xfId="264"/>
    <cellStyle name="Normal 5" xfId="48"/>
    <cellStyle name="Normal 5 2" xfId="265"/>
    <cellStyle name="Normal 50" xfId="266"/>
    <cellStyle name="Normal 51" xfId="267"/>
    <cellStyle name="Normal 52" xfId="268"/>
    <cellStyle name="Normal 53" xfId="269"/>
    <cellStyle name="Normal 54" xfId="270"/>
    <cellStyle name="Normal 55" xfId="271"/>
    <cellStyle name="Normal 55 10" xfId="2936"/>
    <cellStyle name="Normal 55 10 2" xfId="10744"/>
    <cellStyle name="Normal 55 11" xfId="5376"/>
    <cellStyle name="Normal 55 11 2" xfId="13184"/>
    <cellStyle name="Normal 55 12" xfId="7816"/>
    <cellStyle name="Normal 55 12 2" xfId="15624"/>
    <cellStyle name="Normal 55 13" xfId="8304"/>
    <cellStyle name="Normal 55 2" xfId="272"/>
    <cellStyle name="Normal 55 3" xfId="587"/>
    <cellStyle name="Normal 55 3 10" xfId="7908"/>
    <cellStyle name="Normal 55 3 10 2" xfId="15716"/>
    <cellStyle name="Normal 55 3 11" xfId="8396"/>
    <cellStyle name="Normal 55 3 2" xfId="709"/>
    <cellStyle name="Normal 55 3 2 10" xfId="8518"/>
    <cellStyle name="Normal 55 3 2 2" xfId="954"/>
    <cellStyle name="Normal 55 3 2 2 2" xfId="1442"/>
    <cellStyle name="Normal 55 3 2 2 2 2" xfId="3882"/>
    <cellStyle name="Normal 55 3 2 2 2 2 2" xfId="11690"/>
    <cellStyle name="Normal 55 3 2 2 2 3" xfId="6322"/>
    <cellStyle name="Normal 55 3 2 2 2 3 2" xfId="14130"/>
    <cellStyle name="Normal 55 3 2 2 2 4" xfId="9250"/>
    <cellStyle name="Normal 55 3 2 2 3" xfId="1930"/>
    <cellStyle name="Normal 55 3 2 2 3 2" xfId="4370"/>
    <cellStyle name="Normal 55 3 2 2 3 2 2" xfId="12178"/>
    <cellStyle name="Normal 55 3 2 2 3 3" xfId="6810"/>
    <cellStyle name="Normal 55 3 2 2 3 3 2" xfId="14618"/>
    <cellStyle name="Normal 55 3 2 2 3 4" xfId="9738"/>
    <cellStyle name="Normal 55 3 2 2 4" xfId="2418"/>
    <cellStyle name="Normal 55 3 2 2 4 2" xfId="4858"/>
    <cellStyle name="Normal 55 3 2 2 4 2 2" xfId="12666"/>
    <cellStyle name="Normal 55 3 2 2 4 3" xfId="7298"/>
    <cellStyle name="Normal 55 3 2 2 4 3 2" xfId="15106"/>
    <cellStyle name="Normal 55 3 2 2 4 4" xfId="10226"/>
    <cellStyle name="Normal 55 3 2 2 5" xfId="2906"/>
    <cellStyle name="Normal 55 3 2 2 5 2" xfId="5346"/>
    <cellStyle name="Normal 55 3 2 2 5 2 2" xfId="13154"/>
    <cellStyle name="Normal 55 3 2 2 5 3" xfId="7786"/>
    <cellStyle name="Normal 55 3 2 2 5 3 2" xfId="15594"/>
    <cellStyle name="Normal 55 3 2 2 5 4" xfId="10714"/>
    <cellStyle name="Normal 55 3 2 2 6" xfId="3394"/>
    <cellStyle name="Normal 55 3 2 2 6 2" xfId="11202"/>
    <cellStyle name="Normal 55 3 2 2 7" xfId="5834"/>
    <cellStyle name="Normal 55 3 2 2 7 2" xfId="13642"/>
    <cellStyle name="Normal 55 3 2 2 8" xfId="8274"/>
    <cellStyle name="Normal 55 3 2 2 8 2" xfId="16082"/>
    <cellStyle name="Normal 55 3 2 2 9" xfId="8762"/>
    <cellStyle name="Normal 55 3 2 3" xfId="1198"/>
    <cellStyle name="Normal 55 3 2 3 2" xfId="3638"/>
    <cellStyle name="Normal 55 3 2 3 2 2" xfId="11446"/>
    <cellStyle name="Normal 55 3 2 3 3" xfId="6078"/>
    <cellStyle name="Normal 55 3 2 3 3 2" xfId="13886"/>
    <cellStyle name="Normal 55 3 2 3 4" xfId="9006"/>
    <cellStyle name="Normal 55 3 2 4" xfId="1686"/>
    <cellStyle name="Normal 55 3 2 4 2" xfId="4126"/>
    <cellStyle name="Normal 55 3 2 4 2 2" xfId="11934"/>
    <cellStyle name="Normal 55 3 2 4 3" xfId="6566"/>
    <cellStyle name="Normal 55 3 2 4 3 2" xfId="14374"/>
    <cellStyle name="Normal 55 3 2 4 4" xfId="9494"/>
    <cellStyle name="Normal 55 3 2 5" xfId="2174"/>
    <cellStyle name="Normal 55 3 2 5 2" xfId="4614"/>
    <cellStyle name="Normal 55 3 2 5 2 2" xfId="12422"/>
    <cellStyle name="Normal 55 3 2 5 3" xfId="7054"/>
    <cellStyle name="Normal 55 3 2 5 3 2" xfId="14862"/>
    <cellStyle name="Normal 55 3 2 5 4" xfId="9982"/>
    <cellStyle name="Normal 55 3 2 6" xfId="2662"/>
    <cellStyle name="Normal 55 3 2 6 2" xfId="5102"/>
    <cellStyle name="Normal 55 3 2 6 2 2" xfId="12910"/>
    <cellStyle name="Normal 55 3 2 6 3" xfId="7542"/>
    <cellStyle name="Normal 55 3 2 6 3 2" xfId="15350"/>
    <cellStyle name="Normal 55 3 2 6 4" xfId="10470"/>
    <cellStyle name="Normal 55 3 2 7" xfId="3150"/>
    <cellStyle name="Normal 55 3 2 7 2" xfId="10958"/>
    <cellStyle name="Normal 55 3 2 8" xfId="5590"/>
    <cellStyle name="Normal 55 3 2 8 2" xfId="13398"/>
    <cellStyle name="Normal 55 3 2 9" xfId="8030"/>
    <cellStyle name="Normal 55 3 2 9 2" xfId="15838"/>
    <cellStyle name="Normal 55 3 3" xfId="832"/>
    <cellStyle name="Normal 55 3 3 2" xfId="1320"/>
    <cellStyle name="Normal 55 3 3 2 2" xfId="3760"/>
    <cellStyle name="Normal 55 3 3 2 2 2" xfId="11568"/>
    <cellStyle name="Normal 55 3 3 2 3" xfId="6200"/>
    <cellStyle name="Normal 55 3 3 2 3 2" xfId="14008"/>
    <cellStyle name="Normal 55 3 3 2 4" xfId="9128"/>
    <cellStyle name="Normal 55 3 3 3" xfId="1808"/>
    <cellStyle name="Normal 55 3 3 3 2" xfId="4248"/>
    <cellStyle name="Normal 55 3 3 3 2 2" xfId="12056"/>
    <cellStyle name="Normal 55 3 3 3 3" xfId="6688"/>
    <cellStyle name="Normal 55 3 3 3 3 2" xfId="14496"/>
    <cellStyle name="Normal 55 3 3 3 4" xfId="9616"/>
    <cellStyle name="Normal 55 3 3 4" xfId="2296"/>
    <cellStyle name="Normal 55 3 3 4 2" xfId="4736"/>
    <cellStyle name="Normal 55 3 3 4 2 2" xfId="12544"/>
    <cellStyle name="Normal 55 3 3 4 3" xfId="7176"/>
    <cellStyle name="Normal 55 3 3 4 3 2" xfId="14984"/>
    <cellStyle name="Normal 55 3 3 4 4" xfId="10104"/>
    <cellStyle name="Normal 55 3 3 5" xfId="2784"/>
    <cellStyle name="Normal 55 3 3 5 2" xfId="5224"/>
    <cellStyle name="Normal 55 3 3 5 2 2" xfId="13032"/>
    <cellStyle name="Normal 55 3 3 5 3" xfId="7664"/>
    <cellStyle name="Normal 55 3 3 5 3 2" xfId="15472"/>
    <cellStyle name="Normal 55 3 3 5 4" xfId="10592"/>
    <cellStyle name="Normal 55 3 3 6" xfId="3272"/>
    <cellStyle name="Normal 55 3 3 6 2" xfId="11080"/>
    <cellStyle name="Normal 55 3 3 7" xfId="5712"/>
    <cellStyle name="Normal 55 3 3 7 2" xfId="13520"/>
    <cellStyle name="Normal 55 3 3 8" xfId="8152"/>
    <cellStyle name="Normal 55 3 3 8 2" xfId="15960"/>
    <cellStyle name="Normal 55 3 3 9" xfId="8640"/>
    <cellStyle name="Normal 55 3 4" xfId="1076"/>
    <cellStyle name="Normal 55 3 4 2" xfId="3516"/>
    <cellStyle name="Normal 55 3 4 2 2" xfId="11324"/>
    <cellStyle name="Normal 55 3 4 3" xfId="5956"/>
    <cellStyle name="Normal 55 3 4 3 2" xfId="13764"/>
    <cellStyle name="Normal 55 3 4 4" xfId="8884"/>
    <cellStyle name="Normal 55 3 5" xfId="1564"/>
    <cellStyle name="Normal 55 3 5 2" xfId="4004"/>
    <cellStyle name="Normal 55 3 5 2 2" xfId="11812"/>
    <cellStyle name="Normal 55 3 5 3" xfId="6444"/>
    <cellStyle name="Normal 55 3 5 3 2" xfId="14252"/>
    <cellStyle name="Normal 55 3 5 4" xfId="9372"/>
    <cellStyle name="Normal 55 3 6" xfId="2052"/>
    <cellStyle name="Normal 55 3 6 2" xfId="4492"/>
    <cellStyle name="Normal 55 3 6 2 2" xfId="12300"/>
    <cellStyle name="Normal 55 3 6 3" xfId="6932"/>
    <cellStyle name="Normal 55 3 6 3 2" xfId="14740"/>
    <cellStyle name="Normal 55 3 6 4" xfId="9860"/>
    <cellStyle name="Normal 55 3 7" xfId="2540"/>
    <cellStyle name="Normal 55 3 7 2" xfId="4980"/>
    <cellStyle name="Normal 55 3 7 2 2" xfId="12788"/>
    <cellStyle name="Normal 55 3 7 3" xfId="7420"/>
    <cellStyle name="Normal 55 3 7 3 2" xfId="15228"/>
    <cellStyle name="Normal 55 3 7 4" xfId="10348"/>
    <cellStyle name="Normal 55 3 8" xfId="3028"/>
    <cellStyle name="Normal 55 3 8 2" xfId="10836"/>
    <cellStyle name="Normal 55 3 9" xfId="5468"/>
    <cellStyle name="Normal 55 3 9 2" xfId="13276"/>
    <cellStyle name="Normal 55 4" xfId="617"/>
    <cellStyle name="Normal 55 4 10" xfId="8426"/>
    <cellStyle name="Normal 55 4 2" xfId="862"/>
    <cellStyle name="Normal 55 4 2 2" xfId="1350"/>
    <cellStyle name="Normal 55 4 2 2 2" xfId="3790"/>
    <cellStyle name="Normal 55 4 2 2 2 2" xfId="11598"/>
    <cellStyle name="Normal 55 4 2 2 3" xfId="6230"/>
    <cellStyle name="Normal 55 4 2 2 3 2" xfId="14038"/>
    <cellStyle name="Normal 55 4 2 2 4" xfId="9158"/>
    <cellStyle name="Normal 55 4 2 3" xfId="1838"/>
    <cellStyle name="Normal 55 4 2 3 2" xfId="4278"/>
    <cellStyle name="Normal 55 4 2 3 2 2" xfId="12086"/>
    <cellStyle name="Normal 55 4 2 3 3" xfId="6718"/>
    <cellStyle name="Normal 55 4 2 3 3 2" xfId="14526"/>
    <cellStyle name="Normal 55 4 2 3 4" xfId="9646"/>
    <cellStyle name="Normal 55 4 2 4" xfId="2326"/>
    <cellStyle name="Normal 55 4 2 4 2" xfId="4766"/>
    <cellStyle name="Normal 55 4 2 4 2 2" xfId="12574"/>
    <cellStyle name="Normal 55 4 2 4 3" xfId="7206"/>
    <cellStyle name="Normal 55 4 2 4 3 2" xfId="15014"/>
    <cellStyle name="Normal 55 4 2 4 4" xfId="10134"/>
    <cellStyle name="Normal 55 4 2 5" xfId="2814"/>
    <cellStyle name="Normal 55 4 2 5 2" xfId="5254"/>
    <cellStyle name="Normal 55 4 2 5 2 2" xfId="13062"/>
    <cellStyle name="Normal 55 4 2 5 3" xfId="7694"/>
    <cellStyle name="Normal 55 4 2 5 3 2" xfId="15502"/>
    <cellStyle name="Normal 55 4 2 5 4" xfId="10622"/>
    <cellStyle name="Normal 55 4 2 6" xfId="3302"/>
    <cellStyle name="Normal 55 4 2 6 2" xfId="11110"/>
    <cellStyle name="Normal 55 4 2 7" xfId="5742"/>
    <cellStyle name="Normal 55 4 2 7 2" xfId="13550"/>
    <cellStyle name="Normal 55 4 2 8" xfId="8182"/>
    <cellStyle name="Normal 55 4 2 8 2" xfId="15990"/>
    <cellStyle name="Normal 55 4 2 9" xfId="8670"/>
    <cellStyle name="Normal 55 4 3" xfId="1106"/>
    <cellStyle name="Normal 55 4 3 2" xfId="3546"/>
    <cellStyle name="Normal 55 4 3 2 2" xfId="11354"/>
    <cellStyle name="Normal 55 4 3 3" xfId="5986"/>
    <cellStyle name="Normal 55 4 3 3 2" xfId="13794"/>
    <cellStyle name="Normal 55 4 3 4" xfId="8914"/>
    <cellStyle name="Normal 55 4 4" xfId="1594"/>
    <cellStyle name="Normal 55 4 4 2" xfId="4034"/>
    <cellStyle name="Normal 55 4 4 2 2" xfId="11842"/>
    <cellStyle name="Normal 55 4 4 3" xfId="6474"/>
    <cellStyle name="Normal 55 4 4 3 2" xfId="14282"/>
    <cellStyle name="Normal 55 4 4 4" xfId="9402"/>
    <cellStyle name="Normal 55 4 5" xfId="2082"/>
    <cellStyle name="Normal 55 4 5 2" xfId="4522"/>
    <cellStyle name="Normal 55 4 5 2 2" xfId="12330"/>
    <cellStyle name="Normal 55 4 5 3" xfId="6962"/>
    <cellStyle name="Normal 55 4 5 3 2" xfId="14770"/>
    <cellStyle name="Normal 55 4 5 4" xfId="9890"/>
    <cellStyle name="Normal 55 4 6" xfId="2570"/>
    <cellStyle name="Normal 55 4 6 2" xfId="5010"/>
    <cellStyle name="Normal 55 4 6 2 2" xfId="12818"/>
    <cellStyle name="Normal 55 4 6 3" xfId="7450"/>
    <cellStyle name="Normal 55 4 6 3 2" xfId="15258"/>
    <cellStyle name="Normal 55 4 6 4" xfId="10378"/>
    <cellStyle name="Normal 55 4 7" xfId="3058"/>
    <cellStyle name="Normal 55 4 7 2" xfId="10866"/>
    <cellStyle name="Normal 55 4 8" xfId="5498"/>
    <cellStyle name="Normal 55 4 8 2" xfId="13306"/>
    <cellStyle name="Normal 55 4 9" xfId="7938"/>
    <cellStyle name="Normal 55 4 9 2" xfId="15746"/>
    <cellStyle name="Normal 55 5" xfId="740"/>
    <cellStyle name="Normal 55 5 2" xfId="1228"/>
    <cellStyle name="Normal 55 5 2 2" xfId="3668"/>
    <cellStyle name="Normal 55 5 2 2 2" xfId="11476"/>
    <cellStyle name="Normal 55 5 2 3" xfId="6108"/>
    <cellStyle name="Normal 55 5 2 3 2" xfId="13916"/>
    <cellStyle name="Normal 55 5 2 4" xfId="9036"/>
    <cellStyle name="Normal 55 5 3" xfId="1716"/>
    <cellStyle name="Normal 55 5 3 2" xfId="4156"/>
    <cellStyle name="Normal 55 5 3 2 2" xfId="11964"/>
    <cellStyle name="Normal 55 5 3 3" xfId="6596"/>
    <cellStyle name="Normal 55 5 3 3 2" xfId="14404"/>
    <cellStyle name="Normal 55 5 3 4" xfId="9524"/>
    <cellStyle name="Normal 55 5 4" xfId="2204"/>
    <cellStyle name="Normal 55 5 4 2" xfId="4644"/>
    <cellStyle name="Normal 55 5 4 2 2" xfId="12452"/>
    <cellStyle name="Normal 55 5 4 3" xfId="7084"/>
    <cellStyle name="Normal 55 5 4 3 2" xfId="14892"/>
    <cellStyle name="Normal 55 5 4 4" xfId="10012"/>
    <cellStyle name="Normal 55 5 5" xfId="2692"/>
    <cellStyle name="Normal 55 5 5 2" xfId="5132"/>
    <cellStyle name="Normal 55 5 5 2 2" xfId="12940"/>
    <cellStyle name="Normal 55 5 5 3" xfId="7572"/>
    <cellStyle name="Normal 55 5 5 3 2" xfId="15380"/>
    <cellStyle name="Normal 55 5 5 4" xfId="10500"/>
    <cellStyle name="Normal 55 5 6" xfId="3180"/>
    <cellStyle name="Normal 55 5 6 2" xfId="10988"/>
    <cellStyle name="Normal 55 5 7" xfId="5620"/>
    <cellStyle name="Normal 55 5 7 2" xfId="13428"/>
    <cellStyle name="Normal 55 5 8" xfId="8060"/>
    <cellStyle name="Normal 55 5 8 2" xfId="15868"/>
    <cellStyle name="Normal 55 5 9" xfId="8548"/>
    <cellStyle name="Normal 55 6" xfId="984"/>
    <cellStyle name="Normal 55 6 2" xfId="3424"/>
    <cellStyle name="Normal 55 6 2 2" xfId="11232"/>
    <cellStyle name="Normal 55 6 3" xfId="5864"/>
    <cellStyle name="Normal 55 6 3 2" xfId="13672"/>
    <cellStyle name="Normal 55 6 4" xfId="8792"/>
    <cellStyle name="Normal 55 7" xfId="1472"/>
    <cellStyle name="Normal 55 7 2" xfId="3912"/>
    <cellStyle name="Normal 55 7 2 2" xfId="11720"/>
    <cellStyle name="Normal 55 7 3" xfId="6352"/>
    <cellStyle name="Normal 55 7 3 2" xfId="14160"/>
    <cellStyle name="Normal 55 7 4" xfId="9280"/>
    <cellStyle name="Normal 55 8" xfId="1960"/>
    <cellStyle name="Normal 55 8 2" xfId="4400"/>
    <cellStyle name="Normal 55 8 2 2" xfId="12208"/>
    <cellStyle name="Normal 55 8 3" xfId="6840"/>
    <cellStyle name="Normal 55 8 3 2" xfId="14648"/>
    <cellStyle name="Normal 55 8 4" xfId="9768"/>
    <cellStyle name="Normal 55 9" xfId="2448"/>
    <cellStyle name="Normal 55 9 2" xfId="4888"/>
    <cellStyle name="Normal 55 9 2 2" xfId="12696"/>
    <cellStyle name="Normal 55 9 3" xfId="7328"/>
    <cellStyle name="Normal 55 9 3 2" xfId="15136"/>
    <cellStyle name="Normal 55 9 4" xfId="10256"/>
    <cellStyle name="Normal 56" xfId="273"/>
    <cellStyle name="Normal 57" xfId="274"/>
    <cellStyle name="Normal 57 10" xfId="2937"/>
    <cellStyle name="Normal 57 10 2" xfId="10745"/>
    <cellStyle name="Normal 57 11" xfId="5377"/>
    <cellStyle name="Normal 57 11 2" xfId="13185"/>
    <cellStyle name="Normal 57 12" xfId="7817"/>
    <cellStyle name="Normal 57 12 2" xfId="15625"/>
    <cellStyle name="Normal 57 13" xfId="8305"/>
    <cellStyle name="Normal 57 2" xfId="275"/>
    <cellStyle name="Normal 57 3" xfId="588"/>
    <cellStyle name="Normal 57 3 10" xfId="7909"/>
    <cellStyle name="Normal 57 3 10 2" xfId="15717"/>
    <cellStyle name="Normal 57 3 11" xfId="8397"/>
    <cellStyle name="Normal 57 3 2" xfId="710"/>
    <cellStyle name="Normal 57 3 2 10" xfId="8519"/>
    <cellStyle name="Normal 57 3 2 2" xfId="955"/>
    <cellStyle name="Normal 57 3 2 2 2" xfId="1443"/>
    <cellStyle name="Normal 57 3 2 2 2 2" xfId="3883"/>
    <cellStyle name="Normal 57 3 2 2 2 2 2" xfId="11691"/>
    <cellStyle name="Normal 57 3 2 2 2 3" xfId="6323"/>
    <cellStyle name="Normal 57 3 2 2 2 3 2" xfId="14131"/>
    <cellStyle name="Normal 57 3 2 2 2 4" xfId="9251"/>
    <cellStyle name="Normal 57 3 2 2 3" xfId="1931"/>
    <cellStyle name="Normal 57 3 2 2 3 2" xfId="4371"/>
    <cellStyle name="Normal 57 3 2 2 3 2 2" xfId="12179"/>
    <cellStyle name="Normal 57 3 2 2 3 3" xfId="6811"/>
    <cellStyle name="Normal 57 3 2 2 3 3 2" xfId="14619"/>
    <cellStyle name="Normal 57 3 2 2 3 4" xfId="9739"/>
    <cellStyle name="Normal 57 3 2 2 4" xfId="2419"/>
    <cellStyle name="Normal 57 3 2 2 4 2" xfId="4859"/>
    <cellStyle name="Normal 57 3 2 2 4 2 2" xfId="12667"/>
    <cellStyle name="Normal 57 3 2 2 4 3" xfId="7299"/>
    <cellStyle name="Normal 57 3 2 2 4 3 2" xfId="15107"/>
    <cellStyle name="Normal 57 3 2 2 4 4" xfId="10227"/>
    <cellStyle name="Normal 57 3 2 2 5" xfId="2907"/>
    <cellStyle name="Normal 57 3 2 2 5 2" xfId="5347"/>
    <cellStyle name="Normal 57 3 2 2 5 2 2" xfId="13155"/>
    <cellStyle name="Normal 57 3 2 2 5 3" xfId="7787"/>
    <cellStyle name="Normal 57 3 2 2 5 3 2" xfId="15595"/>
    <cellStyle name="Normal 57 3 2 2 5 4" xfId="10715"/>
    <cellStyle name="Normal 57 3 2 2 6" xfId="3395"/>
    <cellStyle name="Normal 57 3 2 2 6 2" xfId="11203"/>
    <cellStyle name="Normal 57 3 2 2 7" xfId="5835"/>
    <cellStyle name="Normal 57 3 2 2 7 2" xfId="13643"/>
    <cellStyle name="Normal 57 3 2 2 8" xfId="8275"/>
    <cellStyle name="Normal 57 3 2 2 8 2" xfId="16083"/>
    <cellStyle name="Normal 57 3 2 2 9" xfId="8763"/>
    <cellStyle name="Normal 57 3 2 3" xfId="1199"/>
    <cellStyle name="Normal 57 3 2 3 2" xfId="3639"/>
    <cellStyle name="Normal 57 3 2 3 2 2" xfId="11447"/>
    <cellStyle name="Normal 57 3 2 3 3" xfId="6079"/>
    <cellStyle name="Normal 57 3 2 3 3 2" xfId="13887"/>
    <cellStyle name="Normal 57 3 2 3 4" xfId="9007"/>
    <cellStyle name="Normal 57 3 2 4" xfId="1687"/>
    <cellStyle name="Normal 57 3 2 4 2" xfId="4127"/>
    <cellStyle name="Normal 57 3 2 4 2 2" xfId="11935"/>
    <cellStyle name="Normal 57 3 2 4 3" xfId="6567"/>
    <cellStyle name="Normal 57 3 2 4 3 2" xfId="14375"/>
    <cellStyle name="Normal 57 3 2 4 4" xfId="9495"/>
    <cellStyle name="Normal 57 3 2 5" xfId="2175"/>
    <cellStyle name="Normal 57 3 2 5 2" xfId="4615"/>
    <cellStyle name="Normal 57 3 2 5 2 2" xfId="12423"/>
    <cellStyle name="Normal 57 3 2 5 3" xfId="7055"/>
    <cellStyle name="Normal 57 3 2 5 3 2" xfId="14863"/>
    <cellStyle name="Normal 57 3 2 5 4" xfId="9983"/>
    <cellStyle name="Normal 57 3 2 6" xfId="2663"/>
    <cellStyle name="Normal 57 3 2 6 2" xfId="5103"/>
    <cellStyle name="Normal 57 3 2 6 2 2" xfId="12911"/>
    <cellStyle name="Normal 57 3 2 6 3" xfId="7543"/>
    <cellStyle name="Normal 57 3 2 6 3 2" xfId="15351"/>
    <cellStyle name="Normal 57 3 2 6 4" xfId="10471"/>
    <cellStyle name="Normal 57 3 2 7" xfId="3151"/>
    <cellStyle name="Normal 57 3 2 7 2" xfId="10959"/>
    <cellStyle name="Normal 57 3 2 8" xfId="5591"/>
    <cellStyle name="Normal 57 3 2 8 2" xfId="13399"/>
    <cellStyle name="Normal 57 3 2 9" xfId="8031"/>
    <cellStyle name="Normal 57 3 2 9 2" xfId="15839"/>
    <cellStyle name="Normal 57 3 3" xfId="833"/>
    <cellStyle name="Normal 57 3 3 2" xfId="1321"/>
    <cellStyle name="Normal 57 3 3 2 2" xfId="3761"/>
    <cellStyle name="Normal 57 3 3 2 2 2" xfId="11569"/>
    <cellStyle name="Normal 57 3 3 2 3" xfId="6201"/>
    <cellStyle name="Normal 57 3 3 2 3 2" xfId="14009"/>
    <cellStyle name="Normal 57 3 3 2 4" xfId="9129"/>
    <cellStyle name="Normal 57 3 3 3" xfId="1809"/>
    <cellStyle name="Normal 57 3 3 3 2" xfId="4249"/>
    <cellStyle name="Normal 57 3 3 3 2 2" xfId="12057"/>
    <cellStyle name="Normal 57 3 3 3 3" xfId="6689"/>
    <cellStyle name="Normal 57 3 3 3 3 2" xfId="14497"/>
    <cellStyle name="Normal 57 3 3 3 4" xfId="9617"/>
    <cellStyle name="Normal 57 3 3 4" xfId="2297"/>
    <cellStyle name="Normal 57 3 3 4 2" xfId="4737"/>
    <cellStyle name="Normal 57 3 3 4 2 2" xfId="12545"/>
    <cellStyle name="Normal 57 3 3 4 3" xfId="7177"/>
    <cellStyle name="Normal 57 3 3 4 3 2" xfId="14985"/>
    <cellStyle name="Normal 57 3 3 4 4" xfId="10105"/>
    <cellStyle name="Normal 57 3 3 5" xfId="2785"/>
    <cellStyle name="Normal 57 3 3 5 2" xfId="5225"/>
    <cellStyle name="Normal 57 3 3 5 2 2" xfId="13033"/>
    <cellStyle name="Normal 57 3 3 5 3" xfId="7665"/>
    <cellStyle name="Normal 57 3 3 5 3 2" xfId="15473"/>
    <cellStyle name="Normal 57 3 3 5 4" xfId="10593"/>
    <cellStyle name="Normal 57 3 3 6" xfId="3273"/>
    <cellStyle name="Normal 57 3 3 6 2" xfId="11081"/>
    <cellStyle name="Normal 57 3 3 7" xfId="5713"/>
    <cellStyle name="Normal 57 3 3 7 2" xfId="13521"/>
    <cellStyle name="Normal 57 3 3 8" xfId="8153"/>
    <cellStyle name="Normal 57 3 3 8 2" xfId="15961"/>
    <cellStyle name="Normal 57 3 3 9" xfId="8641"/>
    <cellStyle name="Normal 57 3 4" xfId="1077"/>
    <cellStyle name="Normal 57 3 4 2" xfId="3517"/>
    <cellStyle name="Normal 57 3 4 2 2" xfId="11325"/>
    <cellStyle name="Normal 57 3 4 3" xfId="5957"/>
    <cellStyle name="Normal 57 3 4 3 2" xfId="13765"/>
    <cellStyle name="Normal 57 3 4 4" xfId="8885"/>
    <cellStyle name="Normal 57 3 5" xfId="1565"/>
    <cellStyle name="Normal 57 3 5 2" xfId="4005"/>
    <cellStyle name="Normal 57 3 5 2 2" xfId="11813"/>
    <cellStyle name="Normal 57 3 5 3" xfId="6445"/>
    <cellStyle name="Normal 57 3 5 3 2" xfId="14253"/>
    <cellStyle name="Normal 57 3 5 4" xfId="9373"/>
    <cellStyle name="Normal 57 3 6" xfId="2053"/>
    <cellStyle name="Normal 57 3 6 2" xfId="4493"/>
    <cellStyle name="Normal 57 3 6 2 2" xfId="12301"/>
    <cellStyle name="Normal 57 3 6 3" xfId="6933"/>
    <cellStyle name="Normal 57 3 6 3 2" xfId="14741"/>
    <cellStyle name="Normal 57 3 6 4" xfId="9861"/>
    <cellStyle name="Normal 57 3 7" xfId="2541"/>
    <cellStyle name="Normal 57 3 7 2" xfId="4981"/>
    <cellStyle name="Normal 57 3 7 2 2" xfId="12789"/>
    <cellStyle name="Normal 57 3 7 3" xfId="7421"/>
    <cellStyle name="Normal 57 3 7 3 2" xfId="15229"/>
    <cellStyle name="Normal 57 3 7 4" xfId="10349"/>
    <cellStyle name="Normal 57 3 8" xfId="3029"/>
    <cellStyle name="Normal 57 3 8 2" xfId="10837"/>
    <cellStyle name="Normal 57 3 9" xfId="5469"/>
    <cellStyle name="Normal 57 3 9 2" xfId="13277"/>
    <cellStyle name="Normal 57 4" xfId="618"/>
    <cellStyle name="Normal 57 4 10" xfId="8427"/>
    <cellStyle name="Normal 57 4 2" xfId="863"/>
    <cellStyle name="Normal 57 4 2 2" xfId="1351"/>
    <cellStyle name="Normal 57 4 2 2 2" xfId="3791"/>
    <cellStyle name="Normal 57 4 2 2 2 2" xfId="11599"/>
    <cellStyle name="Normal 57 4 2 2 3" xfId="6231"/>
    <cellStyle name="Normal 57 4 2 2 3 2" xfId="14039"/>
    <cellStyle name="Normal 57 4 2 2 4" xfId="9159"/>
    <cellStyle name="Normal 57 4 2 3" xfId="1839"/>
    <cellStyle name="Normal 57 4 2 3 2" xfId="4279"/>
    <cellStyle name="Normal 57 4 2 3 2 2" xfId="12087"/>
    <cellStyle name="Normal 57 4 2 3 3" xfId="6719"/>
    <cellStyle name="Normal 57 4 2 3 3 2" xfId="14527"/>
    <cellStyle name="Normal 57 4 2 3 4" xfId="9647"/>
    <cellStyle name="Normal 57 4 2 4" xfId="2327"/>
    <cellStyle name="Normal 57 4 2 4 2" xfId="4767"/>
    <cellStyle name="Normal 57 4 2 4 2 2" xfId="12575"/>
    <cellStyle name="Normal 57 4 2 4 3" xfId="7207"/>
    <cellStyle name="Normal 57 4 2 4 3 2" xfId="15015"/>
    <cellStyle name="Normal 57 4 2 4 4" xfId="10135"/>
    <cellStyle name="Normal 57 4 2 5" xfId="2815"/>
    <cellStyle name="Normal 57 4 2 5 2" xfId="5255"/>
    <cellStyle name="Normal 57 4 2 5 2 2" xfId="13063"/>
    <cellStyle name="Normal 57 4 2 5 3" xfId="7695"/>
    <cellStyle name="Normal 57 4 2 5 3 2" xfId="15503"/>
    <cellStyle name="Normal 57 4 2 5 4" xfId="10623"/>
    <cellStyle name="Normal 57 4 2 6" xfId="3303"/>
    <cellStyle name="Normal 57 4 2 6 2" xfId="11111"/>
    <cellStyle name="Normal 57 4 2 7" xfId="5743"/>
    <cellStyle name="Normal 57 4 2 7 2" xfId="13551"/>
    <cellStyle name="Normal 57 4 2 8" xfId="8183"/>
    <cellStyle name="Normal 57 4 2 8 2" xfId="15991"/>
    <cellStyle name="Normal 57 4 2 9" xfId="8671"/>
    <cellStyle name="Normal 57 4 3" xfId="1107"/>
    <cellStyle name="Normal 57 4 3 2" xfId="3547"/>
    <cellStyle name="Normal 57 4 3 2 2" xfId="11355"/>
    <cellStyle name="Normal 57 4 3 3" xfId="5987"/>
    <cellStyle name="Normal 57 4 3 3 2" xfId="13795"/>
    <cellStyle name="Normal 57 4 3 4" xfId="8915"/>
    <cellStyle name="Normal 57 4 4" xfId="1595"/>
    <cellStyle name="Normal 57 4 4 2" xfId="4035"/>
    <cellStyle name="Normal 57 4 4 2 2" xfId="11843"/>
    <cellStyle name="Normal 57 4 4 3" xfId="6475"/>
    <cellStyle name="Normal 57 4 4 3 2" xfId="14283"/>
    <cellStyle name="Normal 57 4 4 4" xfId="9403"/>
    <cellStyle name="Normal 57 4 5" xfId="2083"/>
    <cellStyle name="Normal 57 4 5 2" xfId="4523"/>
    <cellStyle name="Normal 57 4 5 2 2" xfId="12331"/>
    <cellStyle name="Normal 57 4 5 3" xfId="6963"/>
    <cellStyle name="Normal 57 4 5 3 2" xfId="14771"/>
    <cellStyle name="Normal 57 4 5 4" xfId="9891"/>
    <cellStyle name="Normal 57 4 6" xfId="2571"/>
    <cellStyle name="Normal 57 4 6 2" xfId="5011"/>
    <cellStyle name="Normal 57 4 6 2 2" xfId="12819"/>
    <cellStyle name="Normal 57 4 6 3" xfId="7451"/>
    <cellStyle name="Normal 57 4 6 3 2" xfId="15259"/>
    <cellStyle name="Normal 57 4 6 4" xfId="10379"/>
    <cellStyle name="Normal 57 4 7" xfId="3059"/>
    <cellStyle name="Normal 57 4 7 2" xfId="10867"/>
    <cellStyle name="Normal 57 4 8" xfId="5499"/>
    <cellStyle name="Normal 57 4 8 2" xfId="13307"/>
    <cellStyle name="Normal 57 4 9" xfId="7939"/>
    <cellStyle name="Normal 57 4 9 2" xfId="15747"/>
    <cellStyle name="Normal 57 5" xfId="741"/>
    <cellStyle name="Normal 57 5 2" xfId="1229"/>
    <cellStyle name="Normal 57 5 2 2" xfId="3669"/>
    <cellStyle name="Normal 57 5 2 2 2" xfId="11477"/>
    <cellStyle name="Normal 57 5 2 3" xfId="6109"/>
    <cellStyle name="Normal 57 5 2 3 2" xfId="13917"/>
    <cellStyle name="Normal 57 5 2 4" xfId="9037"/>
    <cellStyle name="Normal 57 5 3" xfId="1717"/>
    <cellStyle name="Normal 57 5 3 2" xfId="4157"/>
    <cellStyle name="Normal 57 5 3 2 2" xfId="11965"/>
    <cellStyle name="Normal 57 5 3 3" xfId="6597"/>
    <cellStyle name="Normal 57 5 3 3 2" xfId="14405"/>
    <cellStyle name="Normal 57 5 3 4" xfId="9525"/>
    <cellStyle name="Normal 57 5 4" xfId="2205"/>
    <cellStyle name="Normal 57 5 4 2" xfId="4645"/>
    <cellStyle name="Normal 57 5 4 2 2" xfId="12453"/>
    <cellStyle name="Normal 57 5 4 3" xfId="7085"/>
    <cellStyle name="Normal 57 5 4 3 2" xfId="14893"/>
    <cellStyle name="Normal 57 5 4 4" xfId="10013"/>
    <cellStyle name="Normal 57 5 5" xfId="2693"/>
    <cellStyle name="Normal 57 5 5 2" xfId="5133"/>
    <cellStyle name="Normal 57 5 5 2 2" xfId="12941"/>
    <cellStyle name="Normal 57 5 5 3" xfId="7573"/>
    <cellStyle name="Normal 57 5 5 3 2" xfId="15381"/>
    <cellStyle name="Normal 57 5 5 4" xfId="10501"/>
    <cellStyle name="Normal 57 5 6" xfId="3181"/>
    <cellStyle name="Normal 57 5 6 2" xfId="10989"/>
    <cellStyle name="Normal 57 5 7" xfId="5621"/>
    <cellStyle name="Normal 57 5 7 2" xfId="13429"/>
    <cellStyle name="Normal 57 5 8" xfId="8061"/>
    <cellStyle name="Normal 57 5 8 2" xfId="15869"/>
    <cellStyle name="Normal 57 5 9" xfId="8549"/>
    <cellStyle name="Normal 57 6" xfId="985"/>
    <cellStyle name="Normal 57 6 2" xfId="3425"/>
    <cellStyle name="Normal 57 6 2 2" xfId="11233"/>
    <cellStyle name="Normal 57 6 3" xfId="5865"/>
    <cellStyle name="Normal 57 6 3 2" xfId="13673"/>
    <cellStyle name="Normal 57 6 4" xfId="8793"/>
    <cellStyle name="Normal 57 7" xfId="1473"/>
    <cellStyle name="Normal 57 7 2" xfId="3913"/>
    <cellStyle name="Normal 57 7 2 2" xfId="11721"/>
    <cellStyle name="Normal 57 7 3" xfId="6353"/>
    <cellStyle name="Normal 57 7 3 2" xfId="14161"/>
    <cellStyle name="Normal 57 7 4" xfId="9281"/>
    <cellStyle name="Normal 57 8" xfId="1961"/>
    <cellStyle name="Normal 57 8 2" xfId="4401"/>
    <cellStyle name="Normal 57 8 2 2" xfId="12209"/>
    <cellStyle name="Normal 57 8 3" xfId="6841"/>
    <cellStyle name="Normal 57 8 3 2" xfId="14649"/>
    <cellStyle name="Normal 57 8 4" xfId="9769"/>
    <cellStyle name="Normal 57 9" xfId="2449"/>
    <cellStyle name="Normal 57 9 2" xfId="4889"/>
    <cellStyle name="Normal 57 9 2 2" xfId="12697"/>
    <cellStyle name="Normal 57 9 3" xfId="7329"/>
    <cellStyle name="Normal 57 9 3 2" xfId="15137"/>
    <cellStyle name="Normal 57 9 4" xfId="10257"/>
    <cellStyle name="Normal 58" xfId="276"/>
    <cellStyle name="Normal 58 10" xfId="2938"/>
    <cellStyle name="Normal 58 10 2" xfId="10746"/>
    <cellStyle name="Normal 58 11" xfId="5378"/>
    <cellStyle name="Normal 58 11 2" xfId="13186"/>
    <cellStyle name="Normal 58 12" xfId="7818"/>
    <cellStyle name="Normal 58 12 2" xfId="15626"/>
    <cellStyle name="Normal 58 13" xfId="8306"/>
    <cellStyle name="Normal 58 2" xfId="277"/>
    <cellStyle name="Normal 58 3" xfId="589"/>
    <cellStyle name="Normal 58 3 10" xfId="7910"/>
    <cellStyle name="Normal 58 3 10 2" xfId="15718"/>
    <cellStyle name="Normal 58 3 11" xfId="8398"/>
    <cellStyle name="Normal 58 3 2" xfId="711"/>
    <cellStyle name="Normal 58 3 2 10" xfId="8520"/>
    <cellStyle name="Normal 58 3 2 2" xfId="956"/>
    <cellStyle name="Normal 58 3 2 2 2" xfId="1444"/>
    <cellStyle name="Normal 58 3 2 2 2 2" xfId="3884"/>
    <cellStyle name="Normal 58 3 2 2 2 2 2" xfId="11692"/>
    <cellStyle name="Normal 58 3 2 2 2 3" xfId="6324"/>
    <cellStyle name="Normal 58 3 2 2 2 3 2" xfId="14132"/>
    <cellStyle name="Normal 58 3 2 2 2 4" xfId="9252"/>
    <cellStyle name="Normal 58 3 2 2 3" xfId="1932"/>
    <cellStyle name="Normal 58 3 2 2 3 2" xfId="4372"/>
    <cellStyle name="Normal 58 3 2 2 3 2 2" xfId="12180"/>
    <cellStyle name="Normal 58 3 2 2 3 3" xfId="6812"/>
    <cellStyle name="Normal 58 3 2 2 3 3 2" xfId="14620"/>
    <cellStyle name="Normal 58 3 2 2 3 4" xfId="9740"/>
    <cellStyle name="Normal 58 3 2 2 4" xfId="2420"/>
    <cellStyle name="Normal 58 3 2 2 4 2" xfId="4860"/>
    <cellStyle name="Normal 58 3 2 2 4 2 2" xfId="12668"/>
    <cellStyle name="Normal 58 3 2 2 4 3" xfId="7300"/>
    <cellStyle name="Normal 58 3 2 2 4 3 2" xfId="15108"/>
    <cellStyle name="Normal 58 3 2 2 4 4" xfId="10228"/>
    <cellStyle name="Normal 58 3 2 2 5" xfId="2908"/>
    <cellStyle name="Normal 58 3 2 2 5 2" xfId="5348"/>
    <cellStyle name="Normal 58 3 2 2 5 2 2" xfId="13156"/>
    <cellStyle name="Normal 58 3 2 2 5 3" xfId="7788"/>
    <cellStyle name="Normal 58 3 2 2 5 3 2" xfId="15596"/>
    <cellStyle name="Normal 58 3 2 2 5 4" xfId="10716"/>
    <cellStyle name="Normal 58 3 2 2 6" xfId="3396"/>
    <cellStyle name="Normal 58 3 2 2 6 2" xfId="11204"/>
    <cellStyle name="Normal 58 3 2 2 7" xfId="5836"/>
    <cellStyle name="Normal 58 3 2 2 7 2" xfId="13644"/>
    <cellStyle name="Normal 58 3 2 2 8" xfId="8276"/>
    <cellStyle name="Normal 58 3 2 2 8 2" xfId="16084"/>
    <cellStyle name="Normal 58 3 2 2 9" xfId="8764"/>
    <cellStyle name="Normal 58 3 2 3" xfId="1200"/>
    <cellStyle name="Normal 58 3 2 3 2" xfId="3640"/>
    <cellStyle name="Normal 58 3 2 3 2 2" xfId="11448"/>
    <cellStyle name="Normal 58 3 2 3 3" xfId="6080"/>
    <cellStyle name="Normal 58 3 2 3 3 2" xfId="13888"/>
    <cellStyle name="Normal 58 3 2 3 4" xfId="9008"/>
    <cellStyle name="Normal 58 3 2 4" xfId="1688"/>
    <cellStyle name="Normal 58 3 2 4 2" xfId="4128"/>
    <cellStyle name="Normal 58 3 2 4 2 2" xfId="11936"/>
    <cellStyle name="Normal 58 3 2 4 3" xfId="6568"/>
    <cellStyle name="Normal 58 3 2 4 3 2" xfId="14376"/>
    <cellStyle name="Normal 58 3 2 4 4" xfId="9496"/>
    <cellStyle name="Normal 58 3 2 5" xfId="2176"/>
    <cellStyle name="Normal 58 3 2 5 2" xfId="4616"/>
    <cellStyle name="Normal 58 3 2 5 2 2" xfId="12424"/>
    <cellStyle name="Normal 58 3 2 5 3" xfId="7056"/>
    <cellStyle name="Normal 58 3 2 5 3 2" xfId="14864"/>
    <cellStyle name="Normal 58 3 2 5 4" xfId="9984"/>
    <cellStyle name="Normal 58 3 2 6" xfId="2664"/>
    <cellStyle name="Normal 58 3 2 6 2" xfId="5104"/>
    <cellStyle name="Normal 58 3 2 6 2 2" xfId="12912"/>
    <cellStyle name="Normal 58 3 2 6 3" xfId="7544"/>
    <cellStyle name="Normal 58 3 2 6 3 2" xfId="15352"/>
    <cellStyle name="Normal 58 3 2 6 4" xfId="10472"/>
    <cellStyle name="Normal 58 3 2 7" xfId="3152"/>
    <cellStyle name="Normal 58 3 2 7 2" xfId="10960"/>
    <cellStyle name="Normal 58 3 2 8" xfId="5592"/>
    <cellStyle name="Normal 58 3 2 8 2" xfId="13400"/>
    <cellStyle name="Normal 58 3 2 9" xfId="8032"/>
    <cellStyle name="Normal 58 3 2 9 2" xfId="15840"/>
    <cellStyle name="Normal 58 3 3" xfId="834"/>
    <cellStyle name="Normal 58 3 3 2" xfId="1322"/>
    <cellStyle name="Normal 58 3 3 2 2" xfId="3762"/>
    <cellStyle name="Normal 58 3 3 2 2 2" xfId="11570"/>
    <cellStyle name="Normal 58 3 3 2 3" xfId="6202"/>
    <cellStyle name="Normal 58 3 3 2 3 2" xfId="14010"/>
    <cellStyle name="Normal 58 3 3 2 4" xfId="9130"/>
    <cellStyle name="Normal 58 3 3 3" xfId="1810"/>
    <cellStyle name="Normal 58 3 3 3 2" xfId="4250"/>
    <cellStyle name="Normal 58 3 3 3 2 2" xfId="12058"/>
    <cellStyle name="Normal 58 3 3 3 3" xfId="6690"/>
    <cellStyle name="Normal 58 3 3 3 3 2" xfId="14498"/>
    <cellStyle name="Normal 58 3 3 3 4" xfId="9618"/>
    <cellStyle name="Normal 58 3 3 4" xfId="2298"/>
    <cellStyle name="Normal 58 3 3 4 2" xfId="4738"/>
    <cellStyle name="Normal 58 3 3 4 2 2" xfId="12546"/>
    <cellStyle name="Normal 58 3 3 4 3" xfId="7178"/>
    <cellStyle name="Normal 58 3 3 4 3 2" xfId="14986"/>
    <cellStyle name="Normal 58 3 3 4 4" xfId="10106"/>
    <cellStyle name="Normal 58 3 3 5" xfId="2786"/>
    <cellStyle name="Normal 58 3 3 5 2" xfId="5226"/>
    <cellStyle name="Normal 58 3 3 5 2 2" xfId="13034"/>
    <cellStyle name="Normal 58 3 3 5 3" xfId="7666"/>
    <cellStyle name="Normal 58 3 3 5 3 2" xfId="15474"/>
    <cellStyle name="Normal 58 3 3 5 4" xfId="10594"/>
    <cellStyle name="Normal 58 3 3 6" xfId="3274"/>
    <cellStyle name="Normal 58 3 3 6 2" xfId="11082"/>
    <cellStyle name="Normal 58 3 3 7" xfId="5714"/>
    <cellStyle name="Normal 58 3 3 7 2" xfId="13522"/>
    <cellStyle name="Normal 58 3 3 8" xfId="8154"/>
    <cellStyle name="Normal 58 3 3 8 2" xfId="15962"/>
    <cellStyle name="Normal 58 3 3 9" xfId="8642"/>
    <cellStyle name="Normal 58 3 4" xfId="1078"/>
    <cellStyle name="Normal 58 3 4 2" xfId="3518"/>
    <cellStyle name="Normal 58 3 4 2 2" xfId="11326"/>
    <cellStyle name="Normal 58 3 4 3" xfId="5958"/>
    <cellStyle name="Normal 58 3 4 3 2" xfId="13766"/>
    <cellStyle name="Normal 58 3 4 4" xfId="8886"/>
    <cellStyle name="Normal 58 3 5" xfId="1566"/>
    <cellStyle name="Normal 58 3 5 2" xfId="4006"/>
    <cellStyle name="Normal 58 3 5 2 2" xfId="11814"/>
    <cellStyle name="Normal 58 3 5 3" xfId="6446"/>
    <cellStyle name="Normal 58 3 5 3 2" xfId="14254"/>
    <cellStyle name="Normal 58 3 5 4" xfId="9374"/>
    <cellStyle name="Normal 58 3 6" xfId="2054"/>
    <cellStyle name="Normal 58 3 6 2" xfId="4494"/>
    <cellStyle name="Normal 58 3 6 2 2" xfId="12302"/>
    <cellStyle name="Normal 58 3 6 3" xfId="6934"/>
    <cellStyle name="Normal 58 3 6 3 2" xfId="14742"/>
    <cellStyle name="Normal 58 3 6 4" xfId="9862"/>
    <cellStyle name="Normal 58 3 7" xfId="2542"/>
    <cellStyle name="Normal 58 3 7 2" xfId="4982"/>
    <cellStyle name="Normal 58 3 7 2 2" xfId="12790"/>
    <cellStyle name="Normal 58 3 7 3" xfId="7422"/>
    <cellStyle name="Normal 58 3 7 3 2" xfId="15230"/>
    <cellStyle name="Normal 58 3 7 4" xfId="10350"/>
    <cellStyle name="Normal 58 3 8" xfId="3030"/>
    <cellStyle name="Normal 58 3 8 2" xfId="10838"/>
    <cellStyle name="Normal 58 3 9" xfId="5470"/>
    <cellStyle name="Normal 58 3 9 2" xfId="13278"/>
    <cellStyle name="Normal 58 4" xfId="619"/>
    <cellStyle name="Normal 58 4 10" xfId="8428"/>
    <cellStyle name="Normal 58 4 2" xfId="864"/>
    <cellStyle name="Normal 58 4 2 2" xfId="1352"/>
    <cellStyle name="Normal 58 4 2 2 2" xfId="3792"/>
    <cellStyle name="Normal 58 4 2 2 2 2" xfId="11600"/>
    <cellStyle name="Normal 58 4 2 2 3" xfId="6232"/>
    <cellStyle name="Normal 58 4 2 2 3 2" xfId="14040"/>
    <cellStyle name="Normal 58 4 2 2 4" xfId="9160"/>
    <cellStyle name="Normal 58 4 2 3" xfId="1840"/>
    <cellStyle name="Normal 58 4 2 3 2" xfId="4280"/>
    <cellStyle name="Normal 58 4 2 3 2 2" xfId="12088"/>
    <cellStyle name="Normal 58 4 2 3 3" xfId="6720"/>
    <cellStyle name="Normal 58 4 2 3 3 2" xfId="14528"/>
    <cellStyle name="Normal 58 4 2 3 4" xfId="9648"/>
    <cellStyle name="Normal 58 4 2 4" xfId="2328"/>
    <cellStyle name="Normal 58 4 2 4 2" xfId="4768"/>
    <cellStyle name="Normal 58 4 2 4 2 2" xfId="12576"/>
    <cellStyle name="Normal 58 4 2 4 3" xfId="7208"/>
    <cellStyle name="Normal 58 4 2 4 3 2" xfId="15016"/>
    <cellStyle name="Normal 58 4 2 4 4" xfId="10136"/>
    <cellStyle name="Normal 58 4 2 5" xfId="2816"/>
    <cellStyle name="Normal 58 4 2 5 2" xfId="5256"/>
    <cellStyle name="Normal 58 4 2 5 2 2" xfId="13064"/>
    <cellStyle name="Normal 58 4 2 5 3" xfId="7696"/>
    <cellStyle name="Normal 58 4 2 5 3 2" xfId="15504"/>
    <cellStyle name="Normal 58 4 2 5 4" xfId="10624"/>
    <cellStyle name="Normal 58 4 2 6" xfId="3304"/>
    <cellStyle name="Normal 58 4 2 6 2" xfId="11112"/>
    <cellStyle name="Normal 58 4 2 7" xfId="5744"/>
    <cellStyle name="Normal 58 4 2 7 2" xfId="13552"/>
    <cellStyle name="Normal 58 4 2 8" xfId="8184"/>
    <cellStyle name="Normal 58 4 2 8 2" xfId="15992"/>
    <cellStyle name="Normal 58 4 2 9" xfId="8672"/>
    <cellStyle name="Normal 58 4 3" xfId="1108"/>
    <cellStyle name="Normal 58 4 3 2" xfId="3548"/>
    <cellStyle name="Normal 58 4 3 2 2" xfId="11356"/>
    <cellStyle name="Normal 58 4 3 3" xfId="5988"/>
    <cellStyle name="Normal 58 4 3 3 2" xfId="13796"/>
    <cellStyle name="Normal 58 4 3 4" xfId="8916"/>
    <cellStyle name="Normal 58 4 4" xfId="1596"/>
    <cellStyle name="Normal 58 4 4 2" xfId="4036"/>
    <cellStyle name="Normal 58 4 4 2 2" xfId="11844"/>
    <cellStyle name="Normal 58 4 4 3" xfId="6476"/>
    <cellStyle name="Normal 58 4 4 3 2" xfId="14284"/>
    <cellStyle name="Normal 58 4 4 4" xfId="9404"/>
    <cellStyle name="Normal 58 4 5" xfId="2084"/>
    <cellStyle name="Normal 58 4 5 2" xfId="4524"/>
    <cellStyle name="Normal 58 4 5 2 2" xfId="12332"/>
    <cellStyle name="Normal 58 4 5 3" xfId="6964"/>
    <cellStyle name="Normal 58 4 5 3 2" xfId="14772"/>
    <cellStyle name="Normal 58 4 5 4" xfId="9892"/>
    <cellStyle name="Normal 58 4 6" xfId="2572"/>
    <cellStyle name="Normal 58 4 6 2" xfId="5012"/>
    <cellStyle name="Normal 58 4 6 2 2" xfId="12820"/>
    <cellStyle name="Normal 58 4 6 3" xfId="7452"/>
    <cellStyle name="Normal 58 4 6 3 2" xfId="15260"/>
    <cellStyle name="Normal 58 4 6 4" xfId="10380"/>
    <cellStyle name="Normal 58 4 7" xfId="3060"/>
    <cellStyle name="Normal 58 4 7 2" xfId="10868"/>
    <cellStyle name="Normal 58 4 8" xfId="5500"/>
    <cellStyle name="Normal 58 4 8 2" xfId="13308"/>
    <cellStyle name="Normal 58 4 9" xfId="7940"/>
    <cellStyle name="Normal 58 4 9 2" xfId="15748"/>
    <cellStyle name="Normal 58 5" xfId="742"/>
    <cellStyle name="Normal 58 5 2" xfId="1230"/>
    <cellStyle name="Normal 58 5 2 2" xfId="3670"/>
    <cellStyle name="Normal 58 5 2 2 2" xfId="11478"/>
    <cellStyle name="Normal 58 5 2 3" xfId="6110"/>
    <cellStyle name="Normal 58 5 2 3 2" xfId="13918"/>
    <cellStyle name="Normal 58 5 2 4" xfId="9038"/>
    <cellStyle name="Normal 58 5 3" xfId="1718"/>
    <cellStyle name="Normal 58 5 3 2" xfId="4158"/>
    <cellStyle name="Normal 58 5 3 2 2" xfId="11966"/>
    <cellStyle name="Normal 58 5 3 3" xfId="6598"/>
    <cellStyle name="Normal 58 5 3 3 2" xfId="14406"/>
    <cellStyle name="Normal 58 5 3 4" xfId="9526"/>
    <cellStyle name="Normal 58 5 4" xfId="2206"/>
    <cellStyle name="Normal 58 5 4 2" xfId="4646"/>
    <cellStyle name="Normal 58 5 4 2 2" xfId="12454"/>
    <cellStyle name="Normal 58 5 4 3" xfId="7086"/>
    <cellStyle name="Normal 58 5 4 3 2" xfId="14894"/>
    <cellStyle name="Normal 58 5 4 4" xfId="10014"/>
    <cellStyle name="Normal 58 5 5" xfId="2694"/>
    <cellStyle name="Normal 58 5 5 2" xfId="5134"/>
    <cellStyle name="Normal 58 5 5 2 2" xfId="12942"/>
    <cellStyle name="Normal 58 5 5 3" xfId="7574"/>
    <cellStyle name="Normal 58 5 5 3 2" xfId="15382"/>
    <cellStyle name="Normal 58 5 5 4" xfId="10502"/>
    <cellStyle name="Normal 58 5 6" xfId="3182"/>
    <cellStyle name="Normal 58 5 6 2" xfId="10990"/>
    <cellStyle name="Normal 58 5 7" xfId="5622"/>
    <cellStyle name="Normal 58 5 7 2" xfId="13430"/>
    <cellStyle name="Normal 58 5 8" xfId="8062"/>
    <cellStyle name="Normal 58 5 8 2" xfId="15870"/>
    <cellStyle name="Normal 58 5 9" xfId="8550"/>
    <cellStyle name="Normal 58 6" xfId="986"/>
    <cellStyle name="Normal 58 6 2" xfId="3426"/>
    <cellStyle name="Normal 58 6 2 2" xfId="11234"/>
    <cellStyle name="Normal 58 6 3" xfId="5866"/>
    <cellStyle name="Normal 58 6 3 2" xfId="13674"/>
    <cellStyle name="Normal 58 6 4" xfId="8794"/>
    <cellStyle name="Normal 58 7" xfId="1474"/>
    <cellStyle name="Normal 58 7 2" xfId="3914"/>
    <cellStyle name="Normal 58 7 2 2" xfId="11722"/>
    <cellStyle name="Normal 58 7 3" xfId="6354"/>
    <cellStyle name="Normal 58 7 3 2" xfId="14162"/>
    <cellStyle name="Normal 58 7 4" xfId="9282"/>
    <cellStyle name="Normal 58 8" xfId="1962"/>
    <cellStyle name="Normal 58 8 2" xfId="4402"/>
    <cellStyle name="Normal 58 8 2 2" xfId="12210"/>
    <cellStyle name="Normal 58 8 3" xfId="6842"/>
    <cellStyle name="Normal 58 8 3 2" xfId="14650"/>
    <cellStyle name="Normal 58 8 4" xfId="9770"/>
    <cellStyle name="Normal 58 9" xfId="2450"/>
    <cellStyle name="Normal 58 9 2" xfId="4890"/>
    <cellStyle name="Normal 58 9 2 2" xfId="12698"/>
    <cellStyle name="Normal 58 9 3" xfId="7330"/>
    <cellStyle name="Normal 58 9 3 2" xfId="15138"/>
    <cellStyle name="Normal 58 9 4" xfId="10258"/>
    <cellStyle name="Normal 59" xfId="278"/>
    <cellStyle name="Normal 59 10" xfId="2939"/>
    <cellStyle name="Normal 59 10 2" xfId="10747"/>
    <cellStyle name="Normal 59 11" xfId="5379"/>
    <cellStyle name="Normal 59 11 2" xfId="13187"/>
    <cellStyle name="Normal 59 12" xfId="7819"/>
    <cellStyle name="Normal 59 12 2" xfId="15627"/>
    <cellStyle name="Normal 59 13" xfId="8307"/>
    <cellStyle name="Normal 59 2" xfId="279"/>
    <cellStyle name="Normal 59 3" xfId="590"/>
    <cellStyle name="Normal 59 3 10" xfId="7911"/>
    <cellStyle name="Normal 59 3 10 2" xfId="15719"/>
    <cellStyle name="Normal 59 3 11" xfId="8399"/>
    <cellStyle name="Normal 59 3 2" xfId="712"/>
    <cellStyle name="Normal 59 3 2 10" xfId="8521"/>
    <cellStyle name="Normal 59 3 2 2" xfId="957"/>
    <cellStyle name="Normal 59 3 2 2 2" xfId="1445"/>
    <cellStyle name="Normal 59 3 2 2 2 2" xfId="3885"/>
    <cellStyle name="Normal 59 3 2 2 2 2 2" xfId="11693"/>
    <cellStyle name="Normal 59 3 2 2 2 3" xfId="6325"/>
    <cellStyle name="Normal 59 3 2 2 2 3 2" xfId="14133"/>
    <cellStyle name="Normal 59 3 2 2 2 4" xfId="9253"/>
    <cellStyle name="Normal 59 3 2 2 3" xfId="1933"/>
    <cellStyle name="Normal 59 3 2 2 3 2" xfId="4373"/>
    <cellStyle name="Normal 59 3 2 2 3 2 2" xfId="12181"/>
    <cellStyle name="Normal 59 3 2 2 3 3" xfId="6813"/>
    <cellStyle name="Normal 59 3 2 2 3 3 2" xfId="14621"/>
    <cellStyle name="Normal 59 3 2 2 3 4" xfId="9741"/>
    <cellStyle name="Normal 59 3 2 2 4" xfId="2421"/>
    <cellStyle name="Normal 59 3 2 2 4 2" xfId="4861"/>
    <cellStyle name="Normal 59 3 2 2 4 2 2" xfId="12669"/>
    <cellStyle name="Normal 59 3 2 2 4 3" xfId="7301"/>
    <cellStyle name="Normal 59 3 2 2 4 3 2" xfId="15109"/>
    <cellStyle name="Normal 59 3 2 2 4 4" xfId="10229"/>
    <cellStyle name="Normal 59 3 2 2 5" xfId="2909"/>
    <cellStyle name="Normal 59 3 2 2 5 2" xfId="5349"/>
    <cellStyle name="Normal 59 3 2 2 5 2 2" xfId="13157"/>
    <cellStyle name="Normal 59 3 2 2 5 3" xfId="7789"/>
    <cellStyle name="Normal 59 3 2 2 5 3 2" xfId="15597"/>
    <cellStyle name="Normal 59 3 2 2 5 4" xfId="10717"/>
    <cellStyle name="Normal 59 3 2 2 6" xfId="3397"/>
    <cellStyle name="Normal 59 3 2 2 6 2" xfId="11205"/>
    <cellStyle name="Normal 59 3 2 2 7" xfId="5837"/>
    <cellStyle name="Normal 59 3 2 2 7 2" xfId="13645"/>
    <cellStyle name="Normal 59 3 2 2 8" xfId="8277"/>
    <cellStyle name="Normal 59 3 2 2 8 2" xfId="16085"/>
    <cellStyle name="Normal 59 3 2 2 9" xfId="8765"/>
    <cellStyle name="Normal 59 3 2 3" xfId="1201"/>
    <cellStyle name="Normal 59 3 2 3 2" xfId="3641"/>
    <cellStyle name="Normal 59 3 2 3 2 2" xfId="11449"/>
    <cellStyle name="Normal 59 3 2 3 3" xfId="6081"/>
    <cellStyle name="Normal 59 3 2 3 3 2" xfId="13889"/>
    <cellStyle name="Normal 59 3 2 3 4" xfId="9009"/>
    <cellStyle name="Normal 59 3 2 4" xfId="1689"/>
    <cellStyle name="Normal 59 3 2 4 2" xfId="4129"/>
    <cellStyle name="Normal 59 3 2 4 2 2" xfId="11937"/>
    <cellStyle name="Normal 59 3 2 4 3" xfId="6569"/>
    <cellStyle name="Normal 59 3 2 4 3 2" xfId="14377"/>
    <cellStyle name="Normal 59 3 2 4 4" xfId="9497"/>
    <cellStyle name="Normal 59 3 2 5" xfId="2177"/>
    <cellStyle name="Normal 59 3 2 5 2" xfId="4617"/>
    <cellStyle name="Normal 59 3 2 5 2 2" xfId="12425"/>
    <cellStyle name="Normal 59 3 2 5 3" xfId="7057"/>
    <cellStyle name="Normal 59 3 2 5 3 2" xfId="14865"/>
    <cellStyle name="Normal 59 3 2 5 4" xfId="9985"/>
    <cellStyle name="Normal 59 3 2 6" xfId="2665"/>
    <cellStyle name="Normal 59 3 2 6 2" xfId="5105"/>
    <cellStyle name="Normal 59 3 2 6 2 2" xfId="12913"/>
    <cellStyle name="Normal 59 3 2 6 3" xfId="7545"/>
    <cellStyle name="Normal 59 3 2 6 3 2" xfId="15353"/>
    <cellStyle name="Normal 59 3 2 6 4" xfId="10473"/>
    <cellStyle name="Normal 59 3 2 7" xfId="3153"/>
    <cellStyle name="Normal 59 3 2 7 2" xfId="10961"/>
    <cellStyle name="Normal 59 3 2 8" xfId="5593"/>
    <cellStyle name="Normal 59 3 2 8 2" xfId="13401"/>
    <cellStyle name="Normal 59 3 2 9" xfId="8033"/>
    <cellStyle name="Normal 59 3 2 9 2" xfId="15841"/>
    <cellStyle name="Normal 59 3 3" xfId="835"/>
    <cellStyle name="Normal 59 3 3 2" xfId="1323"/>
    <cellStyle name="Normal 59 3 3 2 2" xfId="3763"/>
    <cellStyle name="Normal 59 3 3 2 2 2" xfId="11571"/>
    <cellStyle name="Normal 59 3 3 2 3" xfId="6203"/>
    <cellStyle name="Normal 59 3 3 2 3 2" xfId="14011"/>
    <cellStyle name="Normal 59 3 3 2 4" xfId="9131"/>
    <cellStyle name="Normal 59 3 3 3" xfId="1811"/>
    <cellStyle name="Normal 59 3 3 3 2" xfId="4251"/>
    <cellStyle name="Normal 59 3 3 3 2 2" xfId="12059"/>
    <cellStyle name="Normal 59 3 3 3 3" xfId="6691"/>
    <cellStyle name="Normal 59 3 3 3 3 2" xfId="14499"/>
    <cellStyle name="Normal 59 3 3 3 4" xfId="9619"/>
    <cellStyle name="Normal 59 3 3 4" xfId="2299"/>
    <cellStyle name="Normal 59 3 3 4 2" xfId="4739"/>
    <cellStyle name="Normal 59 3 3 4 2 2" xfId="12547"/>
    <cellStyle name="Normal 59 3 3 4 3" xfId="7179"/>
    <cellStyle name="Normal 59 3 3 4 3 2" xfId="14987"/>
    <cellStyle name="Normal 59 3 3 4 4" xfId="10107"/>
    <cellStyle name="Normal 59 3 3 5" xfId="2787"/>
    <cellStyle name="Normal 59 3 3 5 2" xfId="5227"/>
    <cellStyle name="Normal 59 3 3 5 2 2" xfId="13035"/>
    <cellStyle name="Normal 59 3 3 5 3" xfId="7667"/>
    <cellStyle name="Normal 59 3 3 5 3 2" xfId="15475"/>
    <cellStyle name="Normal 59 3 3 5 4" xfId="10595"/>
    <cellStyle name="Normal 59 3 3 6" xfId="3275"/>
    <cellStyle name="Normal 59 3 3 6 2" xfId="11083"/>
    <cellStyle name="Normal 59 3 3 7" xfId="5715"/>
    <cellStyle name="Normal 59 3 3 7 2" xfId="13523"/>
    <cellStyle name="Normal 59 3 3 8" xfId="8155"/>
    <cellStyle name="Normal 59 3 3 8 2" xfId="15963"/>
    <cellStyle name="Normal 59 3 3 9" xfId="8643"/>
    <cellStyle name="Normal 59 3 4" xfId="1079"/>
    <cellStyle name="Normal 59 3 4 2" xfId="3519"/>
    <cellStyle name="Normal 59 3 4 2 2" xfId="11327"/>
    <cellStyle name="Normal 59 3 4 3" xfId="5959"/>
    <cellStyle name="Normal 59 3 4 3 2" xfId="13767"/>
    <cellStyle name="Normal 59 3 4 4" xfId="8887"/>
    <cellStyle name="Normal 59 3 5" xfId="1567"/>
    <cellStyle name="Normal 59 3 5 2" xfId="4007"/>
    <cellStyle name="Normal 59 3 5 2 2" xfId="11815"/>
    <cellStyle name="Normal 59 3 5 3" xfId="6447"/>
    <cellStyle name="Normal 59 3 5 3 2" xfId="14255"/>
    <cellStyle name="Normal 59 3 5 4" xfId="9375"/>
    <cellStyle name="Normal 59 3 6" xfId="2055"/>
    <cellStyle name="Normal 59 3 6 2" xfId="4495"/>
    <cellStyle name="Normal 59 3 6 2 2" xfId="12303"/>
    <cellStyle name="Normal 59 3 6 3" xfId="6935"/>
    <cellStyle name="Normal 59 3 6 3 2" xfId="14743"/>
    <cellStyle name="Normal 59 3 6 4" xfId="9863"/>
    <cellStyle name="Normal 59 3 7" xfId="2543"/>
    <cellStyle name="Normal 59 3 7 2" xfId="4983"/>
    <cellStyle name="Normal 59 3 7 2 2" xfId="12791"/>
    <cellStyle name="Normal 59 3 7 3" xfId="7423"/>
    <cellStyle name="Normal 59 3 7 3 2" xfId="15231"/>
    <cellStyle name="Normal 59 3 7 4" xfId="10351"/>
    <cellStyle name="Normal 59 3 8" xfId="3031"/>
    <cellStyle name="Normal 59 3 8 2" xfId="10839"/>
    <cellStyle name="Normal 59 3 9" xfId="5471"/>
    <cellStyle name="Normal 59 3 9 2" xfId="13279"/>
    <cellStyle name="Normal 59 4" xfId="620"/>
    <cellStyle name="Normal 59 4 10" xfId="8429"/>
    <cellStyle name="Normal 59 4 2" xfId="865"/>
    <cellStyle name="Normal 59 4 2 2" xfId="1353"/>
    <cellStyle name="Normal 59 4 2 2 2" xfId="3793"/>
    <cellStyle name="Normal 59 4 2 2 2 2" xfId="11601"/>
    <cellStyle name="Normal 59 4 2 2 3" xfId="6233"/>
    <cellStyle name="Normal 59 4 2 2 3 2" xfId="14041"/>
    <cellStyle name="Normal 59 4 2 2 4" xfId="9161"/>
    <cellStyle name="Normal 59 4 2 3" xfId="1841"/>
    <cellStyle name="Normal 59 4 2 3 2" xfId="4281"/>
    <cellStyle name="Normal 59 4 2 3 2 2" xfId="12089"/>
    <cellStyle name="Normal 59 4 2 3 3" xfId="6721"/>
    <cellStyle name="Normal 59 4 2 3 3 2" xfId="14529"/>
    <cellStyle name="Normal 59 4 2 3 4" xfId="9649"/>
    <cellStyle name="Normal 59 4 2 4" xfId="2329"/>
    <cellStyle name="Normal 59 4 2 4 2" xfId="4769"/>
    <cellStyle name="Normal 59 4 2 4 2 2" xfId="12577"/>
    <cellStyle name="Normal 59 4 2 4 3" xfId="7209"/>
    <cellStyle name="Normal 59 4 2 4 3 2" xfId="15017"/>
    <cellStyle name="Normal 59 4 2 4 4" xfId="10137"/>
    <cellStyle name="Normal 59 4 2 5" xfId="2817"/>
    <cellStyle name="Normal 59 4 2 5 2" xfId="5257"/>
    <cellStyle name="Normal 59 4 2 5 2 2" xfId="13065"/>
    <cellStyle name="Normal 59 4 2 5 3" xfId="7697"/>
    <cellStyle name="Normal 59 4 2 5 3 2" xfId="15505"/>
    <cellStyle name="Normal 59 4 2 5 4" xfId="10625"/>
    <cellStyle name="Normal 59 4 2 6" xfId="3305"/>
    <cellStyle name="Normal 59 4 2 6 2" xfId="11113"/>
    <cellStyle name="Normal 59 4 2 7" xfId="5745"/>
    <cellStyle name="Normal 59 4 2 7 2" xfId="13553"/>
    <cellStyle name="Normal 59 4 2 8" xfId="8185"/>
    <cellStyle name="Normal 59 4 2 8 2" xfId="15993"/>
    <cellStyle name="Normal 59 4 2 9" xfId="8673"/>
    <cellStyle name="Normal 59 4 3" xfId="1109"/>
    <cellStyle name="Normal 59 4 3 2" xfId="3549"/>
    <cellStyle name="Normal 59 4 3 2 2" xfId="11357"/>
    <cellStyle name="Normal 59 4 3 3" xfId="5989"/>
    <cellStyle name="Normal 59 4 3 3 2" xfId="13797"/>
    <cellStyle name="Normal 59 4 3 4" xfId="8917"/>
    <cellStyle name="Normal 59 4 4" xfId="1597"/>
    <cellStyle name="Normal 59 4 4 2" xfId="4037"/>
    <cellStyle name="Normal 59 4 4 2 2" xfId="11845"/>
    <cellStyle name="Normal 59 4 4 3" xfId="6477"/>
    <cellStyle name="Normal 59 4 4 3 2" xfId="14285"/>
    <cellStyle name="Normal 59 4 4 4" xfId="9405"/>
    <cellStyle name="Normal 59 4 5" xfId="2085"/>
    <cellStyle name="Normal 59 4 5 2" xfId="4525"/>
    <cellStyle name="Normal 59 4 5 2 2" xfId="12333"/>
    <cellStyle name="Normal 59 4 5 3" xfId="6965"/>
    <cellStyle name="Normal 59 4 5 3 2" xfId="14773"/>
    <cellStyle name="Normal 59 4 5 4" xfId="9893"/>
    <cellStyle name="Normal 59 4 6" xfId="2573"/>
    <cellStyle name="Normal 59 4 6 2" xfId="5013"/>
    <cellStyle name="Normal 59 4 6 2 2" xfId="12821"/>
    <cellStyle name="Normal 59 4 6 3" xfId="7453"/>
    <cellStyle name="Normal 59 4 6 3 2" xfId="15261"/>
    <cellStyle name="Normal 59 4 6 4" xfId="10381"/>
    <cellStyle name="Normal 59 4 7" xfId="3061"/>
    <cellStyle name="Normal 59 4 7 2" xfId="10869"/>
    <cellStyle name="Normal 59 4 8" xfId="5501"/>
    <cellStyle name="Normal 59 4 8 2" xfId="13309"/>
    <cellStyle name="Normal 59 4 9" xfId="7941"/>
    <cellStyle name="Normal 59 4 9 2" xfId="15749"/>
    <cellStyle name="Normal 59 5" xfId="743"/>
    <cellStyle name="Normal 59 5 2" xfId="1231"/>
    <cellStyle name="Normal 59 5 2 2" xfId="3671"/>
    <cellStyle name="Normal 59 5 2 2 2" xfId="11479"/>
    <cellStyle name="Normal 59 5 2 3" xfId="6111"/>
    <cellStyle name="Normal 59 5 2 3 2" xfId="13919"/>
    <cellStyle name="Normal 59 5 2 4" xfId="9039"/>
    <cellStyle name="Normal 59 5 3" xfId="1719"/>
    <cellStyle name="Normal 59 5 3 2" xfId="4159"/>
    <cellStyle name="Normal 59 5 3 2 2" xfId="11967"/>
    <cellStyle name="Normal 59 5 3 3" xfId="6599"/>
    <cellStyle name="Normal 59 5 3 3 2" xfId="14407"/>
    <cellStyle name="Normal 59 5 3 4" xfId="9527"/>
    <cellStyle name="Normal 59 5 4" xfId="2207"/>
    <cellStyle name="Normal 59 5 4 2" xfId="4647"/>
    <cellStyle name="Normal 59 5 4 2 2" xfId="12455"/>
    <cellStyle name="Normal 59 5 4 3" xfId="7087"/>
    <cellStyle name="Normal 59 5 4 3 2" xfId="14895"/>
    <cellStyle name="Normal 59 5 4 4" xfId="10015"/>
    <cellStyle name="Normal 59 5 5" xfId="2695"/>
    <cellStyle name="Normal 59 5 5 2" xfId="5135"/>
    <cellStyle name="Normal 59 5 5 2 2" xfId="12943"/>
    <cellStyle name="Normal 59 5 5 3" xfId="7575"/>
    <cellStyle name="Normal 59 5 5 3 2" xfId="15383"/>
    <cellStyle name="Normal 59 5 5 4" xfId="10503"/>
    <cellStyle name="Normal 59 5 6" xfId="3183"/>
    <cellStyle name="Normal 59 5 6 2" xfId="10991"/>
    <cellStyle name="Normal 59 5 7" xfId="5623"/>
    <cellStyle name="Normal 59 5 7 2" xfId="13431"/>
    <cellStyle name="Normal 59 5 8" xfId="8063"/>
    <cellStyle name="Normal 59 5 8 2" xfId="15871"/>
    <cellStyle name="Normal 59 5 9" xfId="8551"/>
    <cellStyle name="Normal 59 6" xfId="987"/>
    <cellStyle name="Normal 59 6 2" xfId="3427"/>
    <cellStyle name="Normal 59 6 2 2" xfId="11235"/>
    <cellStyle name="Normal 59 6 3" xfId="5867"/>
    <cellStyle name="Normal 59 6 3 2" xfId="13675"/>
    <cellStyle name="Normal 59 6 4" xfId="8795"/>
    <cellStyle name="Normal 59 7" xfId="1475"/>
    <cellStyle name="Normal 59 7 2" xfId="3915"/>
    <cellStyle name="Normal 59 7 2 2" xfId="11723"/>
    <cellStyle name="Normal 59 7 3" xfId="6355"/>
    <cellStyle name="Normal 59 7 3 2" xfId="14163"/>
    <cellStyle name="Normal 59 7 4" xfId="9283"/>
    <cellStyle name="Normal 59 8" xfId="1963"/>
    <cellStyle name="Normal 59 8 2" xfId="4403"/>
    <cellStyle name="Normal 59 8 2 2" xfId="12211"/>
    <cellStyle name="Normal 59 8 3" xfId="6843"/>
    <cellStyle name="Normal 59 8 3 2" xfId="14651"/>
    <cellStyle name="Normal 59 8 4" xfId="9771"/>
    <cellStyle name="Normal 59 9" xfId="2451"/>
    <cellStyle name="Normal 59 9 2" xfId="4891"/>
    <cellStyle name="Normal 59 9 2 2" xfId="12699"/>
    <cellStyle name="Normal 59 9 3" xfId="7331"/>
    <cellStyle name="Normal 59 9 3 2" xfId="15139"/>
    <cellStyle name="Normal 59 9 4" xfId="10259"/>
    <cellStyle name="Normal 6" xfId="280"/>
    <cellStyle name="Normal 60" xfId="281"/>
    <cellStyle name="Normal 61" xfId="282"/>
    <cellStyle name="Normal 62" xfId="283"/>
    <cellStyle name="Normal 63" xfId="284"/>
    <cellStyle name="Normal 63 10" xfId="2940"/>
    <cellStyle name="Normal 63 10 2" xfId="10748"/>
    <cellStyle name="Normal 63 11" xfId="5380"/>
    <cellStyle name="Normal 63 11 2" xfId="13188"/>
    <cellStyle name="Normal 63 12" xfId="7820"/>
    <cellStyle name="Normal 63 12 2" xfId="15628"/>
    <cellStyle name="Normal 63 13" xfId="8308"/>
    <cellStyle name="Normal 63 2" xfId="285"/>
    <cellStyle name="Normal 63 3" xfId="591"/>
    <cellStyle name="Normal 63 3 10" xfId="7912"/>
    <cellStyle name="Normal 63 3 10 2" xfId="15720"/>
    <cellStyle name="Normal 63 3 11" xfId="8400"/>
    <cellStyle name="Normal 63 3 2" xfId="713"/>
    <cellStyle name="Normal 63 3 2 10" xfId="8522"/>
    <cellStyle name="Normal 63 3 2 2" xfId="958"/>
    <cellStyle name="Normal 63 3 2 2 2" xfId="1446"/>
    <cellStyle name="Normal 63 3 2 2 2 2" xfId="3886"/>
    <cellStyle name="Normal 63 3 2 2 2 2 2" xfId="11694"/>
    <cellStyle name="Normal 63 3 2 2 2 3" xfId="6326"/>
    <cellStyle name="Normal 63 3 2 2 2 3 2" xfId="14134"/>
    <cellStyle name="Normal 63 3 2 2 2 4" xfId="9254"/>
    <cellStyle name="Normal 63 3 2 2 3" xfId="1934"/>
    <cellStyle name="Normal 63 3 2 2 3 2" xfId="4374"/>
    <cellStyle name="Normal 63 3 2 2 3 2 2" xfId="12182"/>
    <cellStyle name="Normal 63 3 2 2 3 3" xfId="6814"/>
    <cellStyle name="Normal 63 3 2 2 3 3 2" xfId="14622"/>
    <cellStyle name="Normal 63 3 2 2 3 4" xfId="9742"/>
    <cellStyle name="Normal 63 3 2 2 4" xfId="2422"/>
    <cellStyle name="Normal 63 3 2 2 4 2" xfId="4862"/>
    <cellStyle name="Normal 63 3 2 2 4 2 2" xfId="12670"/>
    <cellStyle name="Normal 63 3 2 2 4 3" xfId="7302"/>
    <cellStyle name="Normal 63 3 2 2 4 3 2" xfId="15110"/>
    <cellStyle name="Normal 63 3 2 2 4 4" xfId="10230"/>
    <cellStyle name="Normal 63 3 2 2 5" xfId="2910"/>
    <cellStyle name="Normal 63 3 2 2 5 2" xfId="5350"/>
    <cellStyle name="Normal 63 3 2 2 5 2 2" xfId="13158"/>
    <cellStyle name="Normal 63 3 2 2 5 3" xfId="7790"/>
    <cellStyle name="Normal 63 3 2 2 5 3 2" xfId="15598"/>
    <cellStyle name="Normal 63 3 2 2 5 4" xfId="10718"/>
    <cellStyle name="Normal 63 3 2 2 6" xfId="3398"/>
    <cellStyle name="Normal 63 3 2 2 6 2" xfId="11206"/>
    <cellStyle name="Normal 63 3 2 2 7" xfId="5838"/>
    <cellStyle name="Normal 63 3 2 2 7 2" xfId="13646"/>
    <cellStyle name="Normal 63 3 2 2 8" xfId="8278"/>
    <cellStyle name="Normal 63 3 2 2 8 2" xfId="16086"/>
    <cellStyle name="Normal 63 3 2 2 9" xfId="8766"/>
    <cellStyle name="Normal 63 3 2 3" xfId="1202"/>
    <cellStyle name="Normal 63 3 2 3 2" xfId="3642"/>
    <cellStyle name="Normal 63 3 2 3 2 2" xfId="11450"/>
    <cellStyle name="Normal 63 3 2 3 3" xfId="6082"/>
    <cellStyle name="Normal 63 3 2 3 3 2" xfId="13890"/>
    <cellStyle name="Normal 63 3 2 3 4" xfId="9010"/>
    <cellStyle name="Normal 63 3 2 4" xfId="1690"/>
    <cellStyle name="Normal 63 3 2 4 2" xfId="4130"/>
    <cellStyle name="Normal 63 3 2 4 2 2" xfId="11938"/>
    <cellStyle name="Normal 63 3 2 4 3" xfId="6570"/>
    <cellStyle name="Normal 63 3 2 4 3 2" xfId="14378"/>
    <cellStyle name="Normal 63 3 2 4 4" xfId="9498"/>
    <cellStyle name="Normal 63 3 2 5" xfId="2178"/>
    <cellStyle name="Normal 63 3 2 5 2" xfId="4618"/>
    <cellStyle name="Normal 63 3 2 5 2 2" xfId="12426"/>
    <cellStyle name="Normal 63 3 2 5 3" xfId="7058"/>
    <cellStyle name="Normal 63 3 2 5 3 2" xfId="14866"/>
    <cellStyle name="Normal 63 3 2 5 4" xfId="9986"/>
    <cellStyle name="Normal 63 3 2 6" xfId="2666"/>
    <cellStyle name="Normal 63 3 2 6 2" xfId="5106"/>
    <cellStyle name="Normal 63 3 2 6 2 2" xfId="12914"/>
    <cellStyle name="Normal 63 3 2 6 3" xfId="7546"/>
    <cellStyle name="Normal 63 3 2 6 3 2" xfId="15354"/>
    <cellStyle name="Normal 63 3 2 6 4" xfId="10474"/>
    <cellStyle name="Normal 63 3 2 7" xfId="3154"/>
    <cellStyle name="Normal 63 3 2 7 2" xfId="10962"/>
    <cellStyle name="Normal 63 3 2 8" xfId="5594"/>
    <cellStyle name="Normal 63 3 2 8 2" xfId="13402"/>
    <cellStyle name="Normal 63 3 2 9" xfId="8034"/>
    <cellStyle name="Normal 63 3 2 9 2" xfId="15842"/>
    <cellStyle name="Normal 63 3 3" xfId="836"/>
    <cellStyle name="Normal 63 3 3 2" xfId="1324"/>
    <cellStyle name="Normal 63 3 3 2 2" xfId="3764"/>
    <cellStyle name="Normal 63 3 3 2 2 2" xfId="11572"/>
    <cellStyle name="Normal 63 3 3 2 3" xfId="6204"/>
    <cellStyle name="Normal 63 3 3 2 3 2" xfId="14012"/>
    <cellStyle name="Normal 63 3 3 2 4" xfId="9132"/>
    <cellStyle name="Normal 63 3 3 3" xfId="1812"/>
    <cellStyle name="Normal 63 3 3 3 2" xfId="4252"/>
    <cellStyle name="Normal 63 3 3 3 2 2" xfId="12060"/>
    <cellStyle name="Normal 63 3 3 3 3" xfId="6692"/>
    <cellStyle name="Normal 63 3 3 3 3 2" xfId="14500"/>
    <cellStyle name="Normal 63 3 3 3 4" xfId="9620"/>
    <cellStyle name="Normal 63 3 3 4" xfId="2300"/>
    <cellStyle name="Normal 63 3 3 4 2" xfId="4740"/>
    <cellStyle name="Normal 63 3 3 4 2 2" xfId="12548"/>
    <cellStyle name="Normal 63 3 3 4 3" xfId="7180"/>
    <cellStyle name="Normal 63 3 3 4 3 2" xfId="14988"/>
    <cellStyle name="Normal 63 3 3 4 4" xfId="10108"/>
    <cellStyle name="Normal 63 3 3 5" xfId="2788"/>
    <cellStyle name="Normal 63 3 3 5 2" xfId="5228"/>
    <cellStyle name="Normal 63 3 3 5 2 2" xfId="13036"/>
    <cellStyle name="Normal 63 3 3 5 3" xfId="7668"/>
    <cellStyle name="Normal 63 3 3 5 3 2" xfId="15476"/>
    <cellStyle name="Normal 63 3 3 5 4" xfId="10596"/>
    <cellStyle name="Normal 63 3 3 6" xfId="3276"/>
    <cellStyle name="Normal 63 3 3 6 2" xfId="11084"/>
    <cellStyle name="Normal 63 3 3 7" xfId="5716"/>
    <cellStyle name="Normal 63 3 3 7 2" xfId="13524"/>
    <cellStyle name="Normal 63 3 3 8" xfId="8156"/>
    <cellStyle name="Normal 63 3 3 8 2" xfId="15964"/>
    <cellStyle name="Normal 63 3 3 9" xfId="8644"/>
    <cellStyle name="Normal 63 3 4" xfId="1080"/>
    <cellStyle name="Normal 63 3 4 2" xfId="3520"/>
    <cellStyle name="Normal 63 3 4 2 2" xfId="11328"/>
    <cellStyle name="Normal 63 3 4 3" xfId="5960"/>
    <cellStyle name="Normal 63 3 4 3 2" xfId="13768"/>
    <cellStyle name="Normal 63 3 4 4" xfId="8888"/>
    <cellStyle name="Normal 63 3 5" xfId="1568"/>
    <cellStyle name="Normal 63 3 5 2" xfId="4008"/>
    <cellStyle name="Normal 63 3 5 2 2" xfId="11816"/>
    <cellStyle name="Normal 63 3 5 3" xfId="6448"/>
    <cellStyle name="Normal 63 3 5 3 2" xfId="14256"/>
    <cellStyle name="Normal 63 3 5 4" xfId="9376"/>
    <cellStyle name="Normal 63 3 6" xfId="2056"/>
    <cellStyle name="Normal 63 3 6 2" xfId="4496"/>
    <cellStyle name="Normal 63 3 6 2 2" xfId="12304"/>
    <cellStyle name="Normal 63 3 6 3" xfId="6936"/>
    <cellStyle name="Normal 63 3 6 3 2" xfId="14744"/>
    <cellStyle name="Normal 63 3 6 4" xfId="9864"/>
    <cellStyle name="Normal 63 3 7" xfId="2544"/>
    <cellStyle name="Normal 63 3 7 2" xfId="4984"/>
    <cellStyle name="Normal 63 3 7 2 2" xfId="12792"/>
    <cellStyle name="Normal 63 3 7 3" xfId="7424"/>
    <cellStyle name="Normal 63 3 7 3 2" xfId="15232"/>
    <cellStyle name="Normal 63 3 7 4" xfId="10352"/>
    <cellStyle name="Normal 63 3 8" xfId="3032"/>
    <cellStyle name="Normal 63 3 8 2" xfId="10840"/>
    <cellStyle name="Normal 63 3 9" xfId="5472"/>
    <cellStyle name="Normal 63 3 9 2" xfId="13280"/>
    <cellStyle name="Normal 63 4" xfId="621"/>
    <cellStyle name="Normal 63 4 10" xfId="8430"/>
    <cellStyle name="Normal 63 4 2" xfId="866"/>
    <cellStyle name="Normal 63 4 2 2" xfId="1354"/>
    <cellStyle name="Normal 63 4 2 2 2" xfId="3794"/>
    <cellStyle name="Normal 63 4 2 2 2 2" xfId="11602"/>
    <cellStyle name="Normal 63 4 2 2 3" xfId="6234"/>
    <cellStyle name="Normal 63 4 2 2 3 2" xfId="14042"/>
    <cellStyle name="Normal 63 4 2 2 4" xfId="9162"/>
    <cellStyle name="Normal 63 4 2 3" xfId="1842"/>
    <cellStyle name="Normal 63 4 2 3 2" xfId="4282"/>
    <cellStyle name="Normal 63 4 2 3 2 2" xfId="12090"/>
    <cellStyle name="Normal 63 4 2 3 3" xfId="6722"/>
    <cellStyle name="Normal 63 4 2 3 3 2" xfId="14530"/>
    <cellStyle name="Normal 63 4 2 3 4" xfId="9650"/>
    <cellStyle name="Normal 63 4 2 4" xfId="2330"/>
    <cellStyle name="Normal 63 4 2 4 2" xfId="4770"/>
    <cellStyle name="Normal 63 4 2 4 2 2" xfId="12578"/>
    <cellStyle name="Normal 63 4 2 4 3" xfId="7210"/>
    <cellStyle name="Normal 63 4 2 4 3 2" xfId="15018"/>
    <cellStyle name="Normal 63 4 2 4 4" xfId="10138"/>
    <cellStyle name="Normal 63 4 2 5" xfId="2818"/>
    <cellStyle name="Normal 63 4 2 5 2" xfId="5258"/>
    <cellStyle name="Normal 63 4 2 5 2 2" xfId="13066"/>
    <cellStyle name="Normal 63 4 2 5 3" xfId="7698"/>
    <cellStyle name="Normal 63 4 2 5 3 2" xfId="15506"/>
    <cellStyle name="Normal 63 4 2 5 4" xfId="10626"/>
    <cellStyle name="Normal 63 4 2 6" xfId="3306"/>
    <cellStyle name="Normal 63 4 2 6 2" xfId="11114"/>
    <cellStyle name="Normal 63 4 2 7" xfId="5746"/>
    <cellStyle name="Normal 63 4 2 7 2" xfId="13554"/>
    <cellStyle name="Normal 63 4 2 8" xfId="8186"/>
    <cellStyle name="Normal 63 4 2 8 2" xfId="15994"/>
    <cellStyle name="Normal 63 4 2 9" xfId="8674"/>
    <cellStyle name="Normal 63 4 3" xfId="1110"/>
    <cellStyle name="Normal 63 4 3 2" xfId="3550"/>
    <cellStyle name="Normal 63 4 3 2 2" xfId="11358"/>
    <cellStyle name="Normal 63 4 3 3" xfId="5990"/>
    <cellStyle name="Normal 63 4 3 3 2" xfId="13798"/>
    <cellStyle name="Normal 63 4 3 4" xfId="8918"/>
    <cellStyle name="Normal 63 4 4" xfId="1598"/>
    <cellStyle name="Normal 63 4 4 2" xfId="4038"/>
    <cellStyle name="Normal 63 4 4 2 2" xfId="11846"/>
    <cellStyle name="Normal 63 4 4 3" xfId="6478"/>
    <cellStyle name="Normal 63 4 4 3 2" xfId="14286"/>
    <cellStyle name="Normal 63 4 4 4" xfId="9406"/>
    <cellStyle name="Normal 63 4 5" xfId="2086"/>
    <cellStyle name="Normal 63 4 5 2" xfId="4526"/>
    <cellStyle name="Normal 63 4 5 2 2" xfId="12334"/>
    <cellStyle name="Normal 63 4 5 3" xfId="6966"/>
    <cellStyle name="Normal 63 4 5 3 2" xfId="14774"/>
    <cellStyle name="Normal 63 4 5 4" xfId="9894"/>
    <cellStyle name="Normal 63 4 6" xfId="2574"/>
    <cellStyle name="Normal 63 4 6 2" xfId="5014"/>
    <cellStyle name="Normal 63 4 6 2 2" xfId="12822"/>
    <cellStyle name="Normal 63 4 6 3" xfId="7454"/>
    <cellStyle name="Normal 63 4 6 3 2" xfId="15262"/>
    <cellStyle name="Normal 63 4 6 4" xfId="10382"/>
    <cellStyle name="Normal 63 4 7" xfId="3062"/>
    <cellStyle name="Normal 63 4 7 2" xfId="10870"/>
    <cellStyle name="Normal 63 4 8" xfId="5502"/>
    <cellStyle name="Normal 63 4 8 2" xfId="13310"/>
    <cellStyle name="Normal 63 4 9" xfId="7942"/>
    <cellStyle name="Normal 63 4 9 2" xfId="15750"/>
    <cellStyle name="Normal 63 5" xfId="744"/>
    <cellStyle name="Normal 63 5 2" xfId="1232"/>
    <cellStyle name="Normal 63 5 2 2" xfId="3672"/>
    <cellStyle name="Normal 63 5 2 2 2" xfId="11480"/>
    <cellStyle name="Normal 63 5 2 3" xfId="6112"/>
    <cellStyle name="Normal 63 5 2 3 2" xfId="13920"/>
    <cellStyle name="Normal 63 5 2 4" xfId="9040"/>
    <cellStyle name="Normal 63 5 3" xfId="1720"/>
    <cellStyle name="Normal 63 5 3 2" xfId="4160"/>
    <cellStyle name="Normal 63 5 3 2 2" xfId="11968"/>
    <cellStyle name="Normal 63 5 3 3" xfId="6600"/>
    <cellStyle name="Normal 63 5 3 3 2" xfId="14408"/>
    <cellStyle name="Normal 63 5 3 4" xfId="9528"/>
    <cellStyle name="Normal 63 5 4" xfId="2208"/>
    <cellStyle name="Normal 63 5 4 2" xfId="4648"/>
    <cellStyle name="Normal 63 5 4 2 2" xfId="12456"/>
    <cellStyle name="Normal 63 5 4 3" xfId="7088"/>
    <cellStyle name="Normal 63 5 4 3 2" xfId="14896"/>
    <cellStyle name="Normal 63 5 4 4" xfId="10016"/>
    <cellStyle name="Normal 63 5 5" xfId="2696"/>
    <cellStyle name="Normal 63 5 5 2" xfId="5136"/>
    <cellStyle name="Normal 63 5 5 2 2" xfId="12944"/>
    <cellStyle name="Normal 63 5 5 3" xfId="7576"/>
    <cellStyle name="Normal 63 5 5 3 2" xfId="15384"/>
    <cellStyle name="Normal 63 5 5 4" xfId="10504"/>
    <cellStyle name="Normal 63 5 6" xfId="3184"/>
    <cellStyle name="Normal 63 5 6 2" xfId="10992"/>
    <cellStyle name="Normal 63 5 7" xfId="5624"/>
    <cellStyle name="Normal 63 5 7 2" xfId="13432"/>
    <cellStyle name="Normal 63 5 8" xfId="8064"/>
    <cellStyle name="Normal 63 5 8 2" xfId="15872"/>
    <cellStyle name="Normal 63 5 9" xfId="8552"/>
    <cellStyle name="Normal 63 6" xfId="988"/>
    <cellStyle name="Normal 63 6 2" xfId="3428"/>
    <cellStyle name="Normal 63 6 2 2" xfId="11236"/>
    <cellStyle name="Normal 63 6 3" xfId="5868"/>
    <cellStyle name="Normal 63 6 3 2" xfId="13676"/>
    <cellStyle name="Normal 63 6 4" xfId="8796"/>
    <cellStyle name="Normal 63 7" xfId="1476"/>
    <cellStyle name="Normal 63 7 2" xfId="3916"/>
    <cellStyle name="Normal 63 7 2 2" xfId="11724"/>
    <cellStyle name="Normal 63 7 3" xfId="6356"/>
    <cellStyle name="Normal 63 7 3 2" xfId="14164"/>
    <cellStyle name="Normal 63 7 4" xfId="9284"/>
    <cellStyle name="Normal 63 8" xfId="1964"/>
    <cellStyle name="Normal 63 8 2" xfId="4404"/>
    <cellStyle name="Normal 63 8 2 2" xfId="12212"/>
    <cellStyle name="Normal 63 8 3" xfId="6844"/>
    <cellStyle name="Normal 63 8 3 2" xfId="14652"/>
    <cellStyle name="Normal 63 8 4" xfId="9772"/>
    <cellStyle name="Normal 63 9" xfId="2452"/>
    <cellStyle name="Normal 63 9 2" xfId="4892"/>
    <cellStyle name="Normal 63 9 2 2" xfId="12700"/>
    <cellStyle name="Normal 63 9 3" xfId="7332"/>
    <cellStyle name="Normal 63 9 3 2" xfId="15140"/>
    <cellStyle name="Normal 63 9 4" xfId="10260"/>
    <cellStyle name="Normal 64" xfId="286"/>
    <cellStyle name="Normal 64 10" xfId="2941"/>
    <cellStyle name="Normal 64 10 2" xfId="10749"/>
    <cellStyle name="Normal 64 11" xfId="5381"/>
    <cellStyle name="Normal 64 11 2" xfId="13189"/>
    <cellStyle name="Normal 64 12" xfId="7821"/>
    <cellStyle name="Normal 64 12 2" xfId="15629"/>
    <cellStyle name="Normal 64 13" xfId="8309"/>
    <cellStyle name="Normal 64 2" xfId="287"/>
    <cellStyle name="Normal 64 3" xfId="592"/>
    <cellStyle name="Normal 64 3 10" xfId="7913"/>
    <cellStyle name="Normal 64 3 10 2" xfId="15721"/>
    <cellStyle name="Normal 64 3 11" xfId="8401"/>
    <cellStyle name="Normal 64 3 2" xfId="714"/>
    <cellStyle name="Normal 64 3 2 10" xfId="8523"/>
    <cellStyle name="Normal 64 3 2 2" xfId="959"/>
    <cellStyle name="Normal 64 3 2 2 2" xfId="1447"/>
    <cellStyle name="Normal 64 3 2 2 2 2" xfId="3887"/>
    <cellStyle name="Normal 64 3 2 2 2 2 2" xfId="11695"/>
    <cellStyle name="Normal 64 3 2 2 2 3" xfId="6327"/>
    <cellStyle name="Normal 64 3 2 2 2 3 2" xfId="14135"/>
    <cellStyle name="Normal 64 3 2 2 2 4" xfId="9255"/>
    <cellStyle name="Normal 64 3 2 2 3" xfId="1935"/>
    <cellStyle name="Normal 64 3 2 2 3 2" xfId="4375"/>
    <cellStyle name="Normal 64 3 2 2 3 2 2" xfId="12183"/>
    <cellStyle name="Normal 64 3 2 2 3 3" xfId="6815"/>
    <cellStyle name="Normal 64 3 2 2 3 3 2" xfId="14623"/>
    <cellStyle name="Normal 64 3 2 2 3 4" xfId="9743"/>
    <cellStyle name="Normal 64 3 2 2 4" xfId="2423"/>
    <cellStyle name="Normal 64 3 2 2 4 2" xfId="4863"/>
    <cellStyle name="Normal 64 3 2 2 4 2 2" xfId="12671"/>
    <cellStyle name="Normal 64 3 2 2 4 3" xfId="7303"/>
    <cellStyle name="Normal 64 3 2 2 4 3 2" xfId="15111"/>
    <cellStyle name="Normal 64 3 2 2 4 4" xfId="10231"/>
    <cellStyle name="Normal 64 3 2 2 5" xfId="2911"/>
    <cellStyle name="Normal 64 3 2 2 5 2" xfId="5351"/>
    <cellStyle name="Normal 64 3 2 2 5 2 2" xfId="13159"/>
    <cellStyle name="Normal 64 3 2 2 5 3" xfId="7791"/>
    <cellStyle name="Normal 64 3 2 2 5 3 2" xfId="15599"/>
    <cellStyle name="Normal 64 3 2 2 5 4" xfId="10719"/>
    <cellStyle name="Normal 64 3 2 2 6" xfId="3399"/>
    <cellStyle name="Normal 64 3 2 2 6 2" xfId="11207"/>
    <cellStyle name="Normal 64 3 2 2 7" xfId="5839"/>
    <cellStyle name="Normal 64 3 2 2 7 2" xfId="13647"/>
    <cellStyle name="Normal 64 3 2 2 8" xfId="8279"/>
    <cellStyle name="Normal 64 3 2 2 8 2" xfId="16087"/>
    <cellStyle name="Normal 64 3 2 2 9" xfId="8767"/>
    <cellStyle name="Normal 64 3 2 3" xfId="1203"/>
    <cellStyle name="Normal 64 3 2 3 2" xfId="3643"/>
    <cellStyle name="Normal 64 3 2 3 2 2" xfId="11451"/>
    <cellStyle name="Normal 64 3 2 3 3" xfId="6083"/>
    <cellStyle name="Normal 64 3 2 3 3 2" xfId="13891"/>
    <cellStyle name="Normal 64 3 2 3 4" xfId="9011"/>
    <cellStyle name="Normal 64 3 2 4" xfId="1691"/>
    <cellStyle name="Normal 64 3 2 4 2" xfId="4131"/>
    <cellStyle name="Normal 64 3 2 4 2 2" xfId="11939"/>
    <cellStyle name="Normal 64 3 2 4 3" xfId="6571"/>
    <cellStyle name="Normal 64 3 2 4 3 2" xfId="14379"/>
    <cellStyle name="Normal 64 3 2 4 4" xfId="9499"/>
    <cellStyle name="Normal 64 3 2 5" xfId="2179"/>
    <cellStyle name="Normal 64 3 2 5 2" xfId="4619"/>
    <cellStyle name="Normal 64 3 2 5 2 2" xfId="12427"/>
    <cellStyle name="Normal 64 3 2 5 3" xfId="7059"/>
    <cellStyle name="Normal 64 3 2 5 3 2" xfId="14867"/>
    <cellStyle name="Normal 64 3 2 5 4" xfId="9987"/>
    <cellStyle name="Normal 64 3 2 6" xfId="2667"/>
    <cellStyle name="Normal 64 3 2 6 2" xfId="5107"/>
    <cellStyle name="Normal 64 3 2 6 2 2" xfId="12915"/>
    <cellStyle name="Normal 64 3 2 6 3" xfId="7547"/>
    <cellStyle name="Normal 64 3 2 6 3 2" xfId="15355"/>
    <cellStyle name="Normal 64 3 2 6 4" xfId="10475"/>
    <cellStyle name="Normal 64 3 2 7" xfId="3155"/>
    <cellStyle name="Normal 64 3 2 7 2" xfId="10963"/>
    <cellStyle name="Normal 64 3 2 8" xfId="5595"/>
    <cellStyle name="Normal 64 3 2 8 2" xfId="13403"/>
    <cellStyle name="Normal 64 3 2 9" xfId="8035"/>
    <cellStyle name="Normal 64 3 2 9 2" xfId="15843"/>
    <cellStyle name="Normal 64 3 3" xfId="837"/>
    <cellStyle name="Normal 64 3 3 2" xfId="1325"/>
    <cellStyle name="Normal 64 3 3 2 2" xfId="3765"/>
    <cellStyle name="Normal 64 3 3 2 2 2" xfId="11573"/>
    <cellStyle name="Normal 64 3 3 2 3" xfId="6205"/>
    <cellStyle name="Normal 64 3 3 2 3 2" xfId="14013"/>
    <cellStyle name="Normal 64 3 3 2 4" xfId="9133"/>
    <cellStyle name="Normal 64 3 3 3" xfId="1813"/>
    <cellStyle name="Normal 64 3 3 3 2" xfId="4253"/>
    <cellStyle name="Normal 64 3 3 3 2 2" xfId="12061"/>
    <cellStyle name="Normal 64 3 3 3 3" xfId="6693"/>
    <cellStyle name="Normal 64 3 3 3 3 2" xfId="14501"/>
    <cellStyle name="Normal 64 3 3 3 4" xfId="9621"/>
    <cellStyle name="Normal 64 3 3 4" xfId="2301"/>
    <cellStyle name="Normal 64 3 3 4 2" xfId="4741"/>
    <cellStyle name="Normal 64 3 3 4 2 2" xfId="12549"/>
    <cellStyle name="Normal 64 3 3 4 3" xfId="7181"/>
    <cellStyle name="Normal 64 3 3 4 3 2" xfId="14989"/>
    <cellStyle name="Normal 64 3 3 4 4" xfId="10109"/>
    <cellStyle name="Normal 64 3 3 5" xfId="2789"/>
    <cellStyle name="Normal 64 3 3 5 2" xfId="5229"/>
    <cellStyle name="Normal 64 3 3 5 2 2" xfId="13037"/>
    <cellStyle name="Normal 64 3 3 5 3" xfId="7669"/>
    <cellStyle name="Normal 64 3 3 5 3 2" xfId="15477"/>
    <cellStyle name="Normal 64 3 3 5 4" xfId="10597"/>
    <cellStyle name="Normal 64 3 3 6" xfId="3277"/>
    <cellStyle name="Normal 64 3 3 6 2" xfId="11085"/>
    <cellStyle name="Normal 64 3 3 7" xfId="5717"/>
    <cellStyle name="Normal 64 3 3 7 2" xfId="13525"/>
    <cellStyle name="Normal 64 3 3 8" xfId="8157"/>
    <cellStyle name="Normal 64 3 3 8 2" xfId="15965"/>
    <cellStyle name="Normal 64 3 3 9" xfId="8645"/>
    <cellStyle name="Normal 64 3 4" xfId="1081"/>
    <cellStyle name="Normal 64 3 4 2" xfId="3521"/>
    <cellStyle name="Normal 64 3 4 2 2" xfId="11329"/>
    <cellStyle name="Normal 64 3 4 3" xfId="5961"/>
    <cellStyle name="Normal 64 3 4 3 2" xfId="13769"/>
    <cellStyle name="Normal 64 3 4 4" xfId="8889"/>
    <cellStyle name="Normal 64 3 5" xfId="1569"/>
    <cellStyle name="Normal 64 3 5 2" xfId="4009"/>
    <cellStyle name="Normal 64 3 5 2 2" xfId="11817"/>
    <cellStyle name="Normal 64 3 5 3" xfId="6449"/>
    <cellStyle name="Normal 64 3 5 3 2" xfId="14257"/>
    <cellStyle name="Normal 64 3 5 4" xfId="9377"/>
    <cellStyle name="Normal 64 3 6" xfId="2057"/>
    <cellStyle name="Normal 64 3 6 2" xfId="4497"/>
    <cellStyle name="Normal 64 3 6 2 2" xfId="12305"/>
    <cellStyle name="Normal 64 3 6 3" xfId="6937"/>
    <cellStyle name="Normal 64 3 6 3 2" xfId="14745"/>
    <cellStyle name="Normal 64 3 6 4" xfId="9865"/>
    <cellStyle name="Normal 64 3 7" xfId="2545"/>
    <cellStyle name="Normal 64 3 7 2" xfId="4985"/>
    <cellStyle name="Normal 64 3 7 2 2" xfId="12793"/>
    <cellStyle name="Normal 64 3 7 3" xfId="7425"/>
    <cellStyle name="Normal 64 3 7 3 2" xfId="15233"/>
    <cellStyle name="Normal 64 3 7 4" xfId="10353"/>
    <cellStyle name="Normal 64 3 8" xfId="3033"/>
    <cellStyle name="Normal 64 3 8 2" xfId="10841"/>
    <cellStyle name="Normal 64 3 9" xfId="5473"/>
    <cellStyle name="Normal 64 3 9 2" xfId="13281"/>
    <cellStyle name="Normal 64 4" xfId="622"/>
    <cellStyle name="Normal 64 4 10" xfId="8431"/>
    <cellStyle name="Normal 64 4 2" xfId="867"/>
    <cellStyle name="Normal 64 4 2 2" xfId="1355"/>
    <cellStyle name="Normal 64 4 2 2 2" xfId="3795"/>
    <cellStyle name="Normal 64 4 2 2 2 2" xfId="11603"/>
    <cellStyle name="Normal 64 4 2 2 3" xfId="6235"/>
    <cellStyle name="Normal 64 4 2 2 3 2" xfId="14043"/>
    <cellStyle name="Normal 64 4 2 2 4" xfId="9163"/>
    <cellStyle name="Normal 64 4 2 3" xfId="1843"/>
    <cellStyle name="Normal 64 4 2 3 2" xfId="4283"/>
    <cellStyle name="Normal 64 4 2 3 2 2" xfId="12091"/>
    <cellStyle name="Normal 64 4 2 3 3" xfId="6723"/>
    <cellStyle name="Normal 64 4 2 3 3 2" xfId="14531"/>
    <cellStyle name="Normal 64 4 2 3 4" xfId="9651"/>
    <cellStyle name="Normal 64 4 2 4" xfId="2331"/>
    <cellStyle name="Normal 64 4 2 4 2" xfId="4771"/>
    <cellStyle name="Normal 64 4 2 4 2 2" xfId="12579"/>
    <cellStyle name="Normal 64 4 2 4 3" xfId="7211"/>
    <cellStyle name="Normal 64 4 2 4 3 2" xfId="15019"/>
    <cellStyle name="Normal 64 4 2 4 4" xfId="10139"/>
    <cellStyle name="Normal 64 4 2 5" xfId="2819"/>
    <cellStyle name="Normal 64 4 2 5 2" xfId="5259"/>
    <cellStyle name="Normal 64 4 2 5 2 2" xfId="13067"/>
    <cellStyle name="Normal 64 4 2 5 3" xfId="7699"/>
    <cellStyle name="Normal 64 4 2 5 3 2" xfId="15507"/>
    <cellStyle name="Normal 64 4 2 5 4" xfId="10627"/>
    <cellStyle name="Normal 64 4 2 6" xfId="3307"/>
    <cellStyle name="Normal 64 4 2 6 2" xfId="11115"/>
    <cellStyle name="Normal 64 4 2 7" xfId="5747"/>
    <cellStyle name="Normal 64 4 2 7 2" xfId="13555"/>
    <cellStyle name="Normal 64 4 2 8" xfId="8187"/>
    <cellStyle name="Normal 64 4 2 8 2" xfId="15995"/>
    <cellStyle name="Normal 64 4 2 9" xfId="8675"/>
    <cellStyle name="Normal 64 4 3" xfId="1111"/>
    <cellStyle name="Normal 64 4 3 2" xfId="3551"/>
    <cellStyle name="Normal 64 4 3 2 2" xfId="11359"/>
    <cellStyle name="Normal 64 4 3 3" xfId="5991"/>
    <cellStyle name="Normal 64 4 3 3 2" xfId="13799"/>
    <cellStyle name="Normal 64 4 3 4" xfId="8919"/>
    <cellStyle name="Normal 64 4 4" xfId="1599"/>
    <cellStyle name="Normal 64 4 4 2" xfId="4039"/>
    <cellStyle name="Normal 64 4 4 2 2" xfId="11847"/>
    <cellStyle name="Normal 64 4 4 3" xfId="6479"/>
    <cellStyle name="Normal 64 4 4 3 2" xfId="14287"/>
    <cellStyle name="Normal 64 4 4 4" xfId="9407"/>
    <cellStyle name="Normal 64 4 5" xfId="2087"/>
    <cellStyle name="Normal 64 4 5 2" xfId="4527"/>
    <cellStyle name="Normal 64 4 5 2 2" xfId="12335"/>
    <cellStyle name="Normal 64 4 5 3" xfId="6967"/>
    <cellStyle name="Normal 64 4 5 3 2" xfId="14775"/>
    <cellStyle name="Normal 64 4 5 4" xfId="9895"/>
    <cellStyle name="Normal 64 4 6" xfId="2575"/>
    <cellStyle name="Normal 64 4 6 2" xfId="5015"/>
    <cellStyle name="Normal 64 4 6 2 2" xfId="12823"/>
    <cellStyle name="Normal 64 4 6 3" xfId="7455"/>
    <cellStyle name="Normal 64 4 6 3 2" xfId="15263"/>
    <cellStyle name="Normal 64 4 6 4" xfId="10383"/>
    <cellStyle name="Normal 64 4 7" xfId="3063"/>
    <cellStyle name="Normal 64 4 7 2" xfId="10871"/>
    <cellStyle name="Normal 64 4 8" xfId="5503"/>
    <cellStyle name="Normal 64 4 8 2" xfId="13311"/>
    <cellStyle name="Normal 64 4 9" xfId="7943"/>
    <cellStyle name="Normal 64 4 9 2" xfId="15751"/>
    <cellStyle name="Normal 64 5" xfId="745"/>
    <cellStyle name="Normal 64 5 2" xfId="1233"/>
    <cellStyle name="Normal 64 5 2 2" xfId="3673"/>
    <cellStyle name="Normal 64 5 2 2 2" xfId="11481"/>
    <cellStyle name="Normal 64 5 2 3" xfId="6113"/>
    <cellStyle name="Normal 64 5 2 3 2" xfId="13921"/>
    <cellStyle name="Normal 64 5 2 4" xfId="9041"/>
    <cellStyle name="Normal 64 5 3" xfId="1721"/>
    <cellStyle name="Normal 64 5 3 2" xfId="4161"/>
    <cellStyle name="Normal 64 5 3 2 2" xfId="11969"/>
    <cellStyle name="Normal 64 5 3 3" xfId="6601"/>
    <cellStyle name="Normal 64 5 3 3 2" xfId="14409"/>
    <cellStyle name="Normal 64 5 3 4" xfId="9529"/>
    <cellStyle name="Normal 64 5 4" xfId="2209"/>
    <cellStyle name="Normal 64 5 4 2" xfId="4649"/>
    <cellStyle name="Normal 64 5 4 2 2" xfId="12457"/>
    <cellStyle name="Normal 64 5 4 3" xfId="7089"/>
    <cellStyle name="Normal 64 5 4 3 2" xfId="14897"/>
    <cellStyle name="Normal 64 5 4 4" xfId="10017"/>
    <cellStyle name="Normal 64 5 5" xfId="2697"/>
    <cellStyle name="Normal 64 5 5 2" xfId="5137"/>
    <cellStyle name="Normal 64 5 5 2 2" xfId="12945"/>
    <cellStyle name="Normal 64 5 5 3" xfId="7577"/>
    <cellStyle name="Normal 64 5 5 3 2" xfId="15385"/>
    <cellStyle name="Normal 64 5 5 4" xfId="10505"/>
    <cellStyle name="Normal 64 5 6" xfId="3185"/>
    <cellStyle name="Normal 64 5 6 2" xfId="10993"/>
    <cellStyle name="Normal 64 5 7" xfId="5625"/>
    <cellStyle name="Normal 64 5 7 2" xfId="13433"/>
    <cellStyle name="Normal 64 5 8" xfId="8065"/>
    <cellStyle name="Normal 64 5 8 2" xfId="15873"/>
    <cellStyle name="Normal 64 5 9" xfId="8553"/>
    <cellStyle name="Normal 64 6" xfId="989"/>
    <cellStyle name="Normal 64 6 2" xfId="3429"/>
    <cellStyle name="Normal 64 6 2 2" xfId="11237"/>
    <cellStyle name="Normal 64 6 3" xfId="5869"/>
    <cellStyle name="Normal 64 6 3 2" xfId="13677"/>
    <cellStyle name="Normal 64 6 4" xfId="8797"/>
    <cellStyle name="Normal 64 7" xfId="1477"/>
    <cellStyle name="Normal 64 7 2" xfId="3917"/>
    <cellStyle name="Normal 64 7 2 2" xfId="11725"/>
    <cellStyle name="Normal 64 7 3" xfId="6357"/>
    <cellStyle name="Normal 64 7 3 2" xfId="14165"/>
    <cellStyle name="Normal 64 7 4" xfId="9285"/>
    <cellStyle name="Normal 64 8" xfId="1965"/>
    <cellStyle name="Normal 64 8 2" xfId="4405"/>
    <cellStyle name="Normal 64 8 2 2" xfId="12213"/>
    <cellStyle name="Normal 64 8 3" xfId="6845"/>
    <cellStyle name="Normal 64 8 3 2" xfId="14653"/>
    <cellStyle name="Normal 64 8 4" xfId="9773"/>
    <cellStyle name="Normal 64 9" xfId="2453"/>
    <cellStyle name="Normal 64 9 2" xfId="4893"/>
    <cellStyle name="Normal 64 9 2 2" xfId="12701"/>
    <cellStyle name="Normal 64 9 3" xfId="7333"/>
    <cellStyle name="Normal 64 9 3 2" xfId="15141"/>
    <cellStyle name="Normal 64 9 4" xfId="10261"/>
    <cellStyle name="Normal 65" xfId="288"/>
    <cellStyle name="Normal 65 10" xfId="2942"/>
    <cellStyle name="Normal 65 10 2" xfId="10750"/>
    <cellStyle name="Normal 65 11" xfId="5382"/>
    <cellStyle name="Normal 65 11 2" xfId="13190"/>
    <cellStyle name="Normal 65 12" xfId="7822"/>
    <cellStyle name="Normal 65 12 2" xfId="15630"/>
    <cellStyle name="Normal 65 13" xfId="8310"/>
    <cellStyle name="Normal 65 2" xfId="289"/>
    <cellStyle name="Normal 65 3" xfId="593"/>
    <cellStyle name="Normal 65 3 10" xfId="7914"/>
    <cellStyle name="Normal 65 3 10 2" xfId="15722"/>
    <cellStyle name="Normal 65 3 11" xfId="8402"/>
    <cellStyle name="Normal 65 3 2" xfId="715"/>
    <cellStyle name="Normal 65 3 2 10" xfId="8524"/>
    <cellStyle name="Normal 65 3 2 2" xfId="960"/>
    <cellStyle name="Normal 65 3 2 2 2" xfId="1448"/>
    <cellStyle name="Normal 65 3 2 2 2 2" xfId="3888"/>
    <cellStyle name="Normal 65 3 2 2 2 2 2" xfId="11696"/>
    <cellStyle name="Normal 65 3 2 2 2 3" xfId="6328"/>
    <cellStyle name="Normal 65 3 2 2 2 3 2" xfId="14136"/>
    <cellStyle name="Normal 65 3 2 2 2 4" xfId="9256"/>
    <cellStyle name="Normal 65 3 2 2 3" xfId="1936"/>
    <cellStyle name="Normal 65 3 2 2 3 2" xfId="4376"/>
    <cellStyle name="Normal 65 3 2 2 3 2 2" xfId="12184"/>
    <cellStyle name="Normal 65 3 2 2 3 3" xfId="6816"/>
    <cellStyle name="Normal 65 3 2 2 3 3 2" xfId="14624"/>
    <cellStyle name="Normal 65 3 2 2 3 4" xfId="9744"/>
    <cellStyle name="Normal 65 3 2 2 4" xfId="2424"/>
    <cellStyle name="Normal 65 3 2 2 4 2" xfId="4864"/>
    <cellStyle name="Normal 65 3 2 2 4 2 2" xfId="12672"/>
    <cellStyle name="Normal 65 3 2 2 4 3" xfId="7304"/>
    <cellStyle name="Normal 65 3 2 2 4 3 2" xfId="15112"/>
    <cellStyle name="Normal 65 3 2 2 4 4" xfId="10232"/>
    <cellStyle name="Normal 65 3 2 2 5" xfId="2912"/>
    <cellStyle name="Normal 65 3 2 2 5 2" xfId="5352"/>
    <cellStyle name="Normal 65 3 2 2 5 2 2" xfId="13160"/>
    <cellStyle name="Normal 65 3 2 2 5 3" xfId="7792"/>
    <cellStyle name="Normal 65 3 2 2 5 3 2" xfId="15600"/>
    <cellStyle name="Normal 65 3 2 2 5 4" xfId="10720"/>
    <cellStyle name="Normal 65 3 2 2 6" xfId="3400"/>
    <cellStyle name="Normal 65 3 2 2 6 2" xfId="11208"/>
    <cellStyle name="Normal 65 3 2 2 7" xfId="5840"/>
    <cellStyle name="Normal 65 3 2 2 7 2" xfId="13648"/>
    <cellStyle name="Normal 65 3 2 2 8" xfId="8280"/>
    <cellStyle name="Normal 65 3 2 2 8 2" xfId="16088"/>
    <cellStyle name="Normal 65 3 2 2 9" xfId="8768"/>
    <cellStyle name="Normal 65 3 2 3" xfId="1204"/>
    <cellStyle name="Normal 65 3 2 3 2" xfId="3644"/>
    <cellStyle name="Normal 65 3 2 3 2 2" xfId="11452"/>
    <cellStyle name="Normal 65 3 2 3 3" xfId="6084"/>
    <cellStyle name="Normal 65 3 2 3 3 2" xfId="13892"/>
    <cellStyle name="Normal 65 3 2 3 4" xfId="9012"/>
    <cellStyle name="Normal 65 3 2 4" xfId="1692"/>
    <cellStyle name="Normal 65 3 2 4 2" xfId="4132"/>
    <cellStyle name="Normal 65 3 2 4 2 2" xfId="11940"/>
    <cellStyle name="Normal 65 3 2 4 3" xfId="6572"/>
    <cellStyle name="Normal 65 3 2 4 3 2" xfId="14380"/>
    <cellStyle name="Normal 65 3 2 4 4" xfId="9500"/>
    <cellStyle name="Normal 65 3 2 5" xfId="2180"/>
    <cellStyle name="Normal 65 3 2 5 2" xfId="4620"/>
    <cellStyle name="Normal 65 3 2 5 2 2" xfId="12428"/>
    <cellStyle name="Normal 65 3 2 5 3" xfId="7060"/>
    <cellStyle name="Normal 65 3 2 5 3 2" xfId="14868"/>
    <cellStyle name="Normal 65 3 2 5 4" xfId="9988"/>
    <cellStyle name="Normal 65 3 2 6" xfId="2668"/>
    <cellStyle name="Normal 65 3 2 6 2" xfId="5108"/>
    <cellStyle name="Normal 65 3 2 6 2 2" xfId="12916"/>
    <cellStyle name="Normal 65 3 2 6 3" xfId="7548"/>
    <cellStyle name="Normal 65 3 2 6 3 2" xfId="15356"/>
    <cellStyle name="Normal 65 3 2 6 4" xfId="10476"/>
    <cellStyle name="Normal 65 3 2 7" xfId="3156"/>
    <cellStyle name="Normal 65 3 2 7 2" xfId="10964"/>
    <cellStyle name="Normal 65 3 2 8" xfId="5596"/>
    <cellStyle name="Normal 65 3 2 8 2" xfId="13404"/>
    <cellStyle name="Normal 65 3 2 9" xfId="8036"/>
    <cellStyle name="Normal 65 3 2 9 2" xfId="15844"/>
    <cellStyle name="Normal 65 3 3" xfId="838"/>
    <cellStyle name="Normal 65 3 3 2" xfId="1326"/>
    <cellStyle name="Normal 65 3 3 2 2" xfId="3766"/>
    <cellStyle name="Normal 65 3 3 2 2 2" xfId="11574"/>
    <cellStyle name="Normal 65 3 3 2 3" xfId="6206"/>
    <cellStyle name="Normal 65 3 3 2 3 2" xfId="14014"/>
    <cellStyle name="Normal 65 3 3 2 4" xfId="9134"/>
    <cellStyle name="Normal 65 3 3 3" xfId="1814"/>
    <cellStyle name="Normal 65 3 3 3 2" xfId="4254"/>
    <cellStyle name="Normal 65 3 3 3 2 2" xfId="12062"/>
    <cellStyle name="Normal 65 3 3 3 3" xfId="6694"/>
    <cellStyle name="Normal 65 3 3 3 3 2" xfId="14502"/>
    <cellStyle name="Normal 65 3 3 3 4" xfId="9622"/>
    <cellStyle name="Normal 65 3 3 4" xfId="2302"/>
    <cellStyle name="Normal 65 3 3 4 2" xfId="4742"/>
    <cellStyle name="Normal 65 3 3 4 2 2" xfId="12550"/>
    <cellStyle name="Normal 65 3 3 4 3" xfId="7182"/>
    <cellStyle name="Normal 65 3 3 4 3 2" xfId="14990"/>
    <cellStyle name="Normal 65 3 3 4 4" xfId="10110"/>
    <cellStyle name="Normal 65 3 3 5" xfId="2790"/>
    <cellStyle name="Normal 65 3 3 5 2" xfId="5230"/>
    <cellStyle name="Normal 65 3 3 5 2 2" xfId="13038"/>
    <cellStyle name="Normal 65 3 3 5 3" xfId="7670"/>
    <cellStyle name="Normal 65 3 3 5 3 2" xfId="15478"/>
    <cellStyle name="Normal 65 3 3 5 4" xfId="10598"/>
    <cellStyle name="Normal 65 3 3 6" xfId="3278"/>
    <cellStyle name="Normal 65 3 3 6 2" xfId="11086"/>
    <cellStyle name="Normal 65 3 3 7" xfId="5718"/>
    <cellStyle name="Normal 65 3 3 7 2" xfId="13526"/>
    <cellStyle name="Normal 65 3 3 8" xfId="8158"/>
    <cellStyle name="Normal 65 3 3 8 2" xfId="15966"/>
    <cellStyle name="Normal 65 3 3 9" xfId="8646"/>
    <cellStyle name="Normal 65 3 4" xfId="1082"/>
    <cellStyle name="Normal 65 3 4 2" xfId="3522"/>
    <cellStyle name="Normal 65 3 4 2 2" xfId="11330"/>
    <cellStyle name="Normal 65 3 4 3" xfId="5962"/>
    <cellStyle name="Normal 65 3 4 3 2" xfId="13770"/>
    <cellStyle name="Normal 65 3 4 4" xfId="8890"/>
    <cellStyle name="Normal 65 3 5" xfId="1570"/>
    <cellStyle name="Normal 65 3 5 2" xfId="4010"/>
    <cellStyle name="Normal 65 3 5 2 2" xfId="11818"/>
    <cellStyle name="Normal 65 3 5 3" xfId="6450"/>
    <cellStyle name="Normal 65 3 5 3 2" xfId="14258"/>
    <cellStyle name="Normal 65 3 5 4" xfId="9378"/>
    <cellStyle name="Normal 65 3 6" xfId="2058"/>
    <cellStyle name="Normal 65 3 6 2" xfId="4498"/>
    <cellStyle name="Normal 65 3 6 2 2" xfId="12306"/>
    <cellStyle name="Normal 65 3 6 3" xfId="6938"/>
    <cellStyle name="Normal 65 3 6 3 2" xfId="14746"/>
    <cellStyle name="Normal 65 3 6 4" xfId="9866"/>
    <cellStyle name="Normal 65 3 7" xfId="2546"/>
    <cellStyle name="Normal 65 3 7 2" xfId="4986"/>
    <cellStyle name="Normal 65 3 7 2 2" xfId="12794"/>
    <cellStyle name="Normal 65 3 7 3" xfId="7426"/>
    <cellStyle name="Normal 65 3 7 3 2" xfId="15234"/>
    <cellStyle name="Normal 65 3 7 4" xfId="10354"/>
    <cellStyle name="Normal 65 3 8" xfId="3034"/>
    <cellStyle name="Normal 65 3 8 2" xfId="10842"/>
    <cellStyle name="Normal 65 3 9" xfId="5474"/>
    <cellStyle name="Normal 65 3 9 2" xfId="13282"/>
    <cellStyle name="Normal 65 4" xfId="623"/>
    <cellStyle name="Normal 65 4 10" xfId="8432"/>
    <cellStyle name="Normal 65 4 2" xfId="868"/>
    <cellStyle name="Normal 65 4 2 2" xfId="1356"/>
    <cellStyle name="Normal 65 4 2 2 2" xfId="3796"/>
    <cellStyle name="Normal 65 4 2 2 2 2" xfId="11604"/>
    <cellStyle name="Normal 65 4 2 2 3" xfId="6236"/>
    <cellStyle name="Normal 65 4 2 2 3 2" xfId="14044"/>
    <cellStyle name="Normal 65 4 2 2 4" xfId="9164"/>
    <cellStyle name="Normal 65 4 2 3" xfId="1844"/>
    <cellStyle name="Normal 65 4 2 3 2" xfId="4284"/>
    <cellStyle name="Normal 65 4 2 3 2 2" xfId="12092"/>
    <cellStyle name="Normal 65 4 2 3 3" xfId="6724"/>
    <cellStyle name="Normal 65 4 2 3 3 2" xfId="14532"/>
    <cellStyle name="Normal 65 4 2 3 4" xfId="9652"/>
    <cellStyle name="Normal 65 4 2 4" xfId="2332"/>
    <cellStyle name="Normal 65 4 2 4 2" xfId="4772"/>
    <cellStyle name="Normal 65 4 2 4 2 2" xfId="12580"/>
    <cellStyle name="Normal 65 4 2 4 3" xfId="7212"/>
    <cellStyle name="Normal 65 4 2 4 3 2" xfId="15020"/>
    <cellStyle name="Normal 65 4 2 4 4" xfId="10140"/>
    <cellStyle name="Normal 65 4 2 5" xfId="2820"/>
    <cellStyle name="Normal 65 4 2 5 2" xfId="5260"/>
    <cellStyle name="Normal 65 4 2 5 2 2" xfId="13068"/>
    <cellStyle name="Normal 65 4 2 5 3" xfId="7700"/>
    <cellStyle name="Normal 65 4 2 5 3 2" xfId="15508"/>
    <cellStyle name="Normal 65 4 2 5 4" xfId="10628"/>
    <cellStyle name="Normal 65 4 2 6" xfId="3308"/>
    <cellStyle name="Normal 65 4 2 6 2" xfId="11116"/>
    <cellStyle name="Normal 65 4 2 7" xfId="5748"/>
    <cellStyle name="Normal 65 4 2 7 2" xfId="13556"/>
    <cellStyle name="Normal 65 4 2 8" xfId="8188"/>
    <cellStyle name="Normal 65 4 2 8 2" xfId="15996"/>
    <cellStyle name="Normal 65 4 2 9" xfId="8676"/>
    <cellStyle name="Normal 65 4 3" xfId="1112"/>
    <cellStyle name="Normal 65 4 3 2" xfId="3552"/>
    <cellStyle name="Normal 65 4 3 2 2" xfId="11360"/>
    <cellStyle name="Normal 65 4 3 3" xfId="5992"/>
    <cellStyle name="Normal 65 4 3 3 2" xfId="13800"/>
    <cellStyle name="Normal 65 4 3 4" xfId="8920"/>
    <cellStyle name="Normal 65 4 4" xfId="1600"/>
    <cellStyle name="Normal 65 4 4 2" xfId="4040"/>
    <cellStyle name="Normal 65 4 4 2 2" xfId="11848"/>
    <cellStyle name="Normal 65 4 4 3" xfId="6480"/>
    <cellStyle name="Normal 65 4 4 3 2" xfId="14288"/>
    <cellStyle name="Normal 65 4 4 4" xfId="9408"/>
    <cellStyle name="Normal 65 4 5" xfId="2088"/>
    <cellStyle name="Normal 65 4 5 2" xfId="4528"/>
    <cellStyle name="Normal 65 4 5 2 2" xfId="12336"/>
    <cellStyle name="Normal 65 4 5 3" xfId="6968"/>
    <cellStyle name="Normal 65 4 5 3 2" xfId="14776"/>
    <cellStyle name="Normal 65 4 5 4" xfId="9896"/>
    <cellStyle name="Normal 65 4 6" xfId="2576"/>
    <cellStyle name="Normal 65 4 6 2" xfId="5016"/>
    <cellStyle name="Normal 65 4 6 2 2" xfId="12824"/>
    <cellStyle name="Normal 65 4 6 3" xfId="7456"/>
    <cellStyle name="Normal 65 4 6 3 2" xfId="15264"/>
    <cellStyle name="Normal 65 4 6 4" xfId="10384"/>
    <cellStyle name="Normal 65 4 7" xfId="3064"/>
    <cellStyle name="Normal 65 4 7 2" xfId="10872"/>
    <cellStyle name="Normal 65 4 8" xfId="5504"/>
    <cellStyle name="Normal 65 4 8 2" xfId="13312"/>
    <cellStyle name="Normal 65 4 9" xfId="7944"/>
    <cellStyle name="Normal 65 4 9 2" xfId="15752"/>
    <cellStyle name="Normal 65 5" xfId="746"/>
    <cellStyle name="Normal 65 5 2" xfId="1234"/>
    <cellStyle name="Normal 65 5 2 2" xfId="3674"/>
    <cellStyle name="Normal 65 5 2 2 2" xfId="11482"/>
    <cellStyle name="Normal 65 5 2 3" xfId="6114"/>
    <cellStyle name="Normal 65 5 2 3 2" xfId="13922"/>
    <cellStyle name="Normal 65 5 2 4" xfId="9042"/>
    <cellStyle name="Normal 65 5 3" xfId="1722"/>
    <cellStyle name="Normal 65 5 3 2" xfId="4162"/>
    <cellStyle name="Normal 65 5 3 2 2" xfId="11970"/>
    <cellStyle name="Normal 65 5 3 3" xfId="6602"/>
    <cellStyle name="Normal 65 5 3 3 2" xfId="14410"/>
    <cellStyle name="Normal 65 5 3 4" xfId="9530"/>
    <cellStyle name="Normal 65 5 4" xfId="2210"/>
    <cellStyle name="Normal 65 5 4 2" xfId="4650"/>
    <cellStyle name="Normal 65 5 4 2 2" xfId="12458"/>
    <cellStyle name="Normal 65 5 4 3" xfId="7090"/>
    <cellStyle name="Normal 65 5 4 3 2" xfId="14898"/>
    <cellStyle name="Normal 65 5 4 4" xfId="10018"/>
    <cellStyle name="Normal 65 5 5" xfId="2698"/>
    <cellStyle name="Normal 65 5 5 2" xfId="5138"/>
    <cellStyle name="Normal 65 5 5 2 2" xfId="12946"/>
    <cellStyle name="Normal 65 5 5 3" xfId="7578"/>
    <cellStyle name="Normal 65 5 5 3 2" xfId="15386"/>
    <cellStyle name="Normal 65 5 5 4" xfId="10506"/>
    <cellStyle name="Normal 65 5 6" xfId="3186"/>
    <cellStyle name="Normal 65 5 6 2" xfId="10994"/>
    <cellStyle name="Normal 65 5 7" xfId="5626"/>
    <cellStyle name="Normal 65 5 7 2" xfId="13434"/>
    <cellStyle name="Normal 65 5 8" xfId="8066"/>
    <cellStyle name="Normal 65 5 8 2" xfId="15874"/>
    <cellStyle name="Normal 65 5 9" xfId="8554"/>
    <cellStyle name="Normal 65 6" xfId="990"/>
    <cellStyle name="Normal 65 6 2" xfId="3430"/>
    <cellStyle name="Normal 65 6 2 2" xfId="11238"/>
    <cellStyle name="Normal 65 6 3" xfId="5870"/>
    <cellStyle name="Normal 65 6 3 2" xfId="13678"/>
    <cellStyle name="Normal 65 6 4" xfId="8798"/>
    <cellStyle name="Normal 65 7" xfId="1478"/>
    <cellStyle name="Normal 65 7 2" xfId="3918"/>
    <cellStyle name="Normal 65 7 2 2" xfId="11726"/>
    <cellStyle name="Normal 65 7 3" xfId="6358"/>
    <cellStyle name="Normal 65 7 3 2" xfId="14166"/>
    <cellStyle name="Normal 65 7 4" xfId="9286"/>
    <cellStyle name="Normal 65 8" xfId="1966"/>
    <cellStyle name="Normal 65 8 2" xfId="4406"/>
    <cellStyle name="Normal 65 8 2 2" xfId="12214"/>
    <cellStyle name="Normal 65 8 3" xfId="6846"/>
    <cellStyle name="Normal 65 8 3 2" xfId="14654"/>
    <cellStyle name="Normal 65 8 4" xfId="9774"/>
    <cellStyle name="Normal 65 9" xfId="2454"/>
    <cellStyle name="Normal 65 9 2" xfId="4894"/>
    <cellStyle name="Normal 65 9 2 2" xfId="12702"/>
    <cellStyle name="Normal 65 9 3" xfId="7334"/>
    <cellStyle name="Normal 65 9 3 2" xfId="15142"/>
    <cellStyle name="Normal 65 9 4" xfId="10262"/>
    <cellStyle name="Normal 66" xfId="290"/>
    <cellStyle name="Normal 66 10" xfId="2943"/>
    <cellStyle name="Normal 66 10 2" xfId="10751"/>
    <cellStyle name="Normal 66 11" xfId="5383"/>
    <cellStyle name="Normal 66 11 2" xfId="13191"/>
    <cellStyle name="Normal 66 12" xfId="7823"/>
    <cellStyle name="Normal 66 12 2" xfId="15631"/>
    <cellStyle name="Normal 66 13" xfId="8311"/>
    <cellStyle name="Normal 66 2" xfId="291"/>
    <cellStyle name="Normal 66 3" xfId="594"/>
    <cellStyle name="Normal 66 3 10" xfId="7915"/>
    <cellStyle name="Normal 66 3 10 2" xfId="15723"/>
    <cellStyle name="Normal 66 3 11" xfId="8403"/>
    <cellStyle name="Normal 66 3 2" xfId="716"/>
    <cellStyle name="Normal 66 3 2 10" xfId="8525"/>
    <cellStyle name="Normal 66 3 2 2" xfId="961"/>
    <cellStyle name="Normal 66 3 2 2 2" xfId="1449"/>
    <cellStyle name="Normal 66 3 2 2 2 2" xfId="3889"/>
    <cellStyle name="Normal 66 3 2 2 2 2 2" xfId="11697"/>
    <cellStyle name="Normal 66 3 2 2 2 3" xfId="6329"/>
    <cellStyle name="Normal 66 3 2 2 2 3 2" xfId="14137"/>
    <cellStyle name="Normal 66 3 2 2 2 4" xfId="9257"/>
    <cellStyle name="Normal 66 3 2 2 3" xfId="1937"/>
    <cellStyle name="Normal 66 3 2 2 3 2" xfId="4377"/>
    <cellStyle name="Normal 66 3 2 2 3 2 2" xfId="12185"/>
    <cellStyle name="Normal 66 3 2 2 3 3" xfId="6817"/>
    <cellStyle name="Normal 66 3 2 2 3 3 2" xfId="14625"/>
    <cellStyle name="Normal 66 3 2 2 3 4" xfId="9745"/>
    <cellStyle name="Normal 66 3 2 2 4" xfId="2425"/>
    <cellStyle name="Normal 66 3 2 2 4 2" xfId="4865"/>
    <cellStyle name="Normal 66 3 2 2 4 2 2" xfId="12673"/>
    <cellStyle name="Normal 66 3 2 2 4 3" xfId="7305"/>
    <cellStyle name="Normal 66 3 2 2 4 3 2" xfId="15113"/>
    <cellStyle name="Normal 66 3 2 2 4 4" xfId="10233"/>
    <cellStyle name="Normal 66 3 2 2 5" xfId="2913"/>
    <cellStyle name="Normal 66 3 2 2 5 2" xfId="5353"/>
    <cellStyle name="Normal 66 3 2 2 5 2 2" xfId="13161"/>
    <cellStyle name="Normal 66 3 2 2 5 3" xfId="7793"/>
    <cellStyle name="Normal 66 3 2 2 5 3 2" xfId="15601"/>
    <cellStyle name="Normal 66 3 2 2 5 4" xfId="10721"/>
    <cellStyle name="Normal 66 3 2 2 6" xfId="3401"/>
    <cellStyle name="Normal 66 3 2 2 6 2" xfId="11209"/>
    <cellStyle name="Normal 66 3 2 2 7" xfId="5841"/>
    <cellStyle name="Normal 66 3 2 2 7 2" xfId="13649"/>
    <cellStyle name="Normal 66 3 2 2 8" xfId="8281"/>
    <cellStyle name="Normal 66 3 2 2 8 2" xfId="16089"/>
    <cellStyle name="Normal 66 3 2 2 9" xfId="8769"/>
    <cellStyle name="Normal 66 3 2 3" xfId="1205"/>
    <cellStyle name="Normal 66 3 2 3 2" xfId="3645"/>
    <cellStyle name="Normal 66 3 2 3 2 2" xfId="11453"/>
    <cellStyle name="Normal 66 3 2 3 3" xfId="6085"/>
    <cellStyle name="Normal 66 3 2 3 3 2" xfId="13893"/>
    <cellStyle name="Normal 66 3 2 3 4" xfId="9013"/>
    <cellStyle name="Normal 66 3 2 4" xfId="1693"/>
    <cellStyle name="Normal 66 3 2 4 2" xfId="4133"/>
    <cellStyle name="Normal 66 3 2 4 2 2" xfId="11941"/>
    <cellStyle name="Normal 66 3 2 4 3" xfId="6573"/>
    <cellStyle name="Normal 66 3 2 4 3 2" xfId="14381"/>
    <cellStyle name="Normal 66 3 2 4 4" xfId="9501"/>
    <cellStyle name="Normal 66 3 2 5" xfId="2181"/>
    <cellStyle name="Normal 66 3 2 5 2" xfId="4621"/>
    <cellStyle name="Normal 66 3 2 5 2 2" xfId="12429"/>
    <cellStyle name="Normal 66 3 2 5 3" xfId="7061"/>
    <cellStyle name="Normal 66 3 2 5 3 2" xfId="14869"/>
    <cellStyle name="Normal 66 3 2 5 4" xfId="9989"/>
    <cellStyle name="Normal 66 3 2 6" xfId="2669"/>
    <cellStyle name="Normal 66 3 2 6 2" xfId="5109"/>
    <cellStyle name="Normal 66 3 2 6 2 2" xfId="12917"/>
    <cellStyle name="Normal 66 3 2 6 3" xfId="7549"/>
    <cellStyle name="Normal 66 3 2 6 3 2" xfId="15357"/>
    <cellStyle name="Normal 66 3 2 6 4" xfId="10477"/>
    <cellStyle name="Normal 66 3 2 7" xfId="3157"/>
    <cellStyle name="Normal 66 3 2 7 2" xfId="10965"/>
    <cellStyle name="Normal 66 3 2 8" xfId="5597"/>
    <cellStyle name="Normal 66 3 2 8 2" xfId="13405"/>
    <cellStyle name="Normal 66 3 2 9" xfId="8037"/>
    <cellStyle name="Normal 66 3 2 9 2" xfId="15845"/>
    <cellStyle name="Normal 66 3 3" xfId="839"/>
    <cellStyle name="Normal 66 3 3 2" xfId="1327"/>
    <cellStyle name="Normal 66 3 3 2 2" xfId="3767"/>
    <cellStyle name="Normal 66 3 3 2 2 2" xfId="11575"/>
    <cellStyle name="Normal 66 3 3 2 3" xfId="6207"/>
    <cellStyle name="Normal 66 3 3 2 3 2" xfId="14015"/>
    <cellStyle name="Normal 66 3 3 2 4" xfId="9135"/>
    <cellStyle name="Normal 66 3 3 3" xfId="1815"/>
    <cellStyle name="Normal 66 3 3 3 2" xfId="4255"/>
    <cellStyle name="Normal 66 3 3 3 2 2" xfId="12063"/>
    <cellStyle name="Normal 66 3 3 3 3" xfId="6695"/>
    <cellStyle name="Normal 66 3 3 3 3 2" xfId="14503"/>
    <cellStyle name="Normal 66 3 3 3 4" xfId="9623"/>
    <cellStyle name="Normal 66 3 3 4" xfId="2303"/>
    <cellStyle name="Normal 66 3 3 4 2" xfId="4743"/>
    <cellStyle name="Normal 66 3 3 4 2 2" xfId="12551"/>
    <cellStyle name="Normal 66 3 3 4 3" xfId="7183"/>
    <cellStyle name="Normal 66 3 3 4 3 2" xfId="14991"/>
    <cellStyle name="Normal 66 3 3 4 4" xfId="10111"/>
    <cellStyle name="Normal 66 3 3 5" xfId="2791"/>
    <cellStyle name="Normal 66 3 3 5 2" xfId="5231"/>
    <cellStyle name="Normal 66 3 3 5 2 2" xfId="13039"/>
    <cellStyle name="Normal 66 3 3 5 3" xfId="7671"/>
    <cellStyle name="Normal 66 3 3 5 3 2" xfId="15479"/>
    <cellStyle name="Normal 66 3 3 5 4" xfId="10599"/>
    <cellStyle name="Normal 66 3 3 6" xfId="3279"/>
    <cellStyle name="Normal 66 3 3 6 2" xfId="11087"/>
    <cellStyle name="Normal 66 3 3 7" xfId="5719"/>
    <cellStyle name="Normal 66 3 3 7 2" xfId="13527"/>
    <cellStyle name="Normal 66 3 3 8" xfId="8159"/>
    <cellStyle name="Normal 66 3 3 8 2" xfId="15967"/>
    <cellStyle name="Normal 66 3 3 9" xfId="8647"/>
    <cellStyle name="Normal 66 3 4" xfId="1083"/>
    <cellStyle name="Normal 66 3 4 2" xfId="3523"/>
    <cellStyle name="Normal 66 3 4 2 2" xfId="11331"/>
    <cellStyle name="Normal 66 3 4 3" xfId="5963"/>
    <cellStyle name="Normal 66 3 4 3 2" xfId="13771"/>
    <cellStyle name="Normal 66 3 4 4" xfId="8891"/>
    <cellStyle name="Normal 66 3 5" xfId="1571"/>
    <cellStyle name="Normal 66 3 5 2" xfId="4011"/>
    <cellStyle name="Normal 66 3 5 2 2" xfId="11819"/>
    <cellStyle name="Normal 66 3 5 3" xfId="6451"/>
    <cellStyle name="Normal 66 3 5 3 2" xfId="14259"/>
    <cellStyle name="Normal 66 3 5 4" xfId="9379"/>
    <cellStyle name="Normal 66 3 6" xfId="2059"/>
    <cellStyle name="Normal 66 3 6 2" xfId="4499"/>
    <cellStyle name="Normal 66 3 6 2 2" xfId="12307"/>
    <cellStyle name="Normal 66 3 6 3" xfId="6939"/>
    <cellStyle name="Normal 66 3 6 3 2" xfId="14747"/>
    <cellStyle name="Normal 66 3 6 4" xfId="9867"/>
    <cellStyle name="Normal 66 3 7" xfId="2547"/>
    <cellStyle name="Normal 66 3 7 2" xfId="4987"/>
    <cellStyle name="Normal 66 3 7 2 2" xfId="12795"/>
    <cellStyle name="Normal 66 3 7 3" xfId="7427"/>
    <cellStyle name="Normal 66 3 7 3 2" xfId="15235"/>
    <cellStyle name="Normal 66 3 7 4" xfId="10355"/>
    <cellStyle name="Normal 66 3 8" xfId="3035"/>
    <cellStyle name="Normal 66 3 8 2" xfId="10843"/>
    <cellStyle name="Normal 66 3 9" xfId="5475"/>
    <cellStyle name="Normal 66 3 9 2" xfId="13283"/>
    <cellStyle name="Normal 66 4" xfId="624"/>
    <cellStyle name="Normal 66 4 10" xfId="8433"/>
    <cellStyle name="Normal 66 4 2" xfId="869"/>
    <cellStyle name="Normal 66 4 2 2" xfId="1357"/>
    <cellStyle name="Normal 66 4 2 2 2" xfId="3797"/>
    <cellStyle name="Normal 66 4 2 2 2 2" xfId="11605"/>
    <cellStyle name="Normal 66 4 2 2 3" xfId="6237"/>
    <cellStyle name="Normal 66 4 2 2 3 2" xfId="14045"/>
    <cellStyle name="Normal 66 4 2 2 4" xfId="9165"/>
    <cellStyle name="Normal 66 4 2 3" xfId="1845"/>
    <cellStyle name="Normal 66 4 2 3 2" xfId="4285"/>
    <cellStyle name="Normal 66 4 2 3 2 2" xfId="12093"/>
    <cellStyle name="Normal 66 4 2 3 3" xfId="6725"/>
    <cellStyle name="Normal 66 4 2 3 3 2" xfId="14533"/>
    <cellStyle name="Normal 66 4 2 3 4" xfId="9653"/>
    <cellStyle name="Normal 66 4 2 4" xfId="2333"/>
    <cellStyle name="Normal 66 4 2 4 2" xfId="4773"/>
    <cellStyle name="Normal 66 4 2 4 2 2" xfId="12581"/>
    <cellStyle name="Normal 66 4 2 4 3" xfId="7213"/>
    <cellStyle name="Normal 66 4 2 4 3 2" xfId="15021"/>
    <cellStyle name="Normal 66 4 2 4 4" xfId="10141"/>
    <cellStyle name="Normal 66 4 2 5" xfId="2821"/>
    <cellStyle name="Normal 66 4 2 5 2" xfId="5261"/>
    <cellStyle name="Normal 66 4 2 5 2 2" xfId="13069"/>
    <cellStyle name="Normal 66 4 2 5 3" xfId="7701"/>
    <cellStyle name="Normal 66 4 2 5 3 2" xfId="15509"/>
    <cellStyle name="Normal 66 4 2 5 4" xfId="10629"/>
    <cellStyle name="Normal 66 4 2 6" xfId="3309"/>
    <cellStyle name="Normal 66 4 2 6 2" xfId="11117"/>
    <cellStyle name="Normal 66 4 2 7" xfId="5749"/>
    <cellStyle name="Normal 66 4 2 7 2" xfId="13557"/>
    <cellStyle name="Normal 66 4 2 8" xfId="8189"/>
    <cellStyle name="Normal 66 4 2 8 2" xfId="15997"/>
    <cellStyle name="Normal 66 4 2 9" xfId="8677"/>
    <cellStyle name="Normal 66 4 3" xfId="1113"/>
    <cellStyle name="Normal 66 4 3 2" xfId="3553"/>
    <cellStyle name="Normal 66 4 3 2 2" xfId="11361"/>
    <cellStyle name="Normal 66 4 3 3" xfId="5993"/>
    <cellStyle name="Normal 66 4 3 3 2" xfId="13801"/>
    <cellStyle name="Normal 66 4 3 4" xfId="8921"/>
    <cellStyle name="Normal 66 4 4" xfId="1601"/>
    <cellStyle name="Normal 66 4 4 2" xfId="4041"/>
    <cellStyle name="Normal 66 4 4 2 2" xfId="11849"/>
    <cellStyle name="Normal 66 4 4 3" xfId="6481"/>
    <cellStyle name="Normal 66 4 4 3 2" xfId="14289"/>
    <cellStyle name="Normal 66 4 4 4" xfId="9409"/>
    <cellStyle name="Normal 66 4 5" xfId="2089"/>
    <cellStyle name="Normal 66 4 5 2" xfId="4529"/>
    <cellStyle name="Normal 66 4 5 2 2" xfId="12337"/>
    <cellStyle name="Normal 66 4 5 3" xfId="6969"/>
    <cellStyle name="Normal 66 4 5 3 2" xfId="14777"/>
    <cellStyle name="Normal 66 4 5 4" xfId="9897"/>
    <cellStyle name="Normal 66 4 6" xfId="2577"/>
    <cellStyle name="Normal 66 4 6 2" xfId="5017"/>
    <cellStyle name="Normal 66 4 6 2 2" xfId="12825"/>
    <cellStyle name="Normal 66 4 6 3" xfId="7457"/>
    <cellStyle name="Normal 66 4 6 3 2" xfId="15265"/>
    <cellStyle name="Normal 66 4 6 4" xfId="10385"/>
    <cellStyle name="Normal 66 4 7" xfId="3065"/>
    <cellStyle name="Normal 66 4 7 2" xfId="10873"/>
    <cellStyle name="Normal 66 4 8" xfId="5505"/>
    <cellStyle name="Normal 66 4 8 2" xfId="13313"/>
    <cellStyle name="Normal 66 4 9" xfId="7945"/>
    <cellStyle name="Normal 66 4 9 2" xfId="15753"/>
    <cellStyle name="Normal 66 5" xfId="747"/>
    <cellStyle name="Normal 66 5 2" xfId="1235"/>
    <cellStyle name="Normal 66 5 2 2" xfId="3675"/>
    <cellStyle name="Normal 66 5 2 2 2" xfId="11483"/>
    <cellStyle name="Normal 66 5 2 3" xfId="6115"/>
    <cellStyle name="Normal 66 5 2 3 2" xfId="13923"/>
    <cellStyle name="Normal 66 5 2 4" xfId="9043"/>
    <cellStyle name="Normal 66 5 3" xfId="1723"/>
    <cellStyle name="Normal 66 5 3 2" xfId="4163"/>
    <cellStyle name="Normal 66 5 3 2 2" xfId="11971"/>
    <cellStyle name="Normal 66 5 3 3" xfId="6603"/>
    <cellStyle name="Normal 66 5 3 3 2" xfId="14411"/>
    <cellStyle name="Normal 66 5 3 4" xfId="9531"/>
    <cellStyle name="Normal 66 5 4" xfId="2211"/>
    <cellStyle name="Normal 66 5 4 2" xfId="4651"/>
    <cellStyle name="Normal 66 5 4 2 2" xfId="12459"/>
    <cellStyle name="Normal 66 5 4 3" xfId="7091"/>
    <cellStyle name="Normal 66 5 4 3 2" xfId="14899"/>
    <cellStyle name="Normal 66 5 4 4" xfId="10019"/>
    <cellStyle name="Normal 66 5 5" xfId="2699"/>
    <cellStyle name="Normal 66 5 5 2" xfId="5139"/>
    <cellStyle name="Normal 66 5 5 2 2" xfId="12947"/>
    <cellStyle name="Normal 66 5 5 3" xfId="7579"/>
    <cellStyle name="Normal 66 5 5 3 2" xfId="15387"/>
    <cellStyle name="Normal 66 5 5 4" xfId="10507"/>
    <cellStyle name="Normal 66 5 6" xfId="3187"/>
    <cellStyle name="Normal 66 5 6 2" xfId="10995"/>
    <cellStyle name="Normal 66 5 7" xfId="5627"/>
    <cellStyle name="Normal 66 5 7 2" xfId="13435"/>
    <cellStyle name="Normal 66 5 8" xfId="8067"/>
    <cellStyle name="Normal 66 5 8 2" xfId="15875"/>
    <cellStyle name="Normal 66 5 9" xfId="8555"/>
    <cellStyle name="Normal 66 6" xfId="991"/>
    <cellStyle name="Normal 66 6 2" xfId="3431"/>
    <cellStyle name="Normal 66 6 2 2" xfId="11239"/>
    <cellStyle name="Normal 66 6 3" xfId="5871"/>
    <cellStyle name="Normal 66 6 3 2" xfId="13679"/>
    <cellStyle name="Normal 66 6 4" xfId="8799"/>
    <cellStyle name="Normal 66 7" xfId="1479"/>
    <cellStyle name="Normal 66 7 2" xfId="3919"/>
    <cellStyle name="Normal 66 7 2 2" xfId="11727"/>
    <cellStyle name="Normal 66 7 3" xfId="6359"/>
    <cellStyle name="Normal 66 7 3 2" xfId="14167"/>
    <cellStyle name="Normal 66 7 4" xfId="9287"/>
    <cellStyle name="Normal 66 8" xfId="1967"/>
    <cellStyle name="Normal 66 8 2" xfId="4407"/>
    <cellStyle name="Normal 66 8 2 2" xfId="12215"/>
    <cellStyle name="Normal 66 8 3" xfId="6847"/>
    <cellStyle name="Normal 66 8 3 2" xfId="14655"/>
    <cellStyle name="Normal 66 8 4" xfId="9775"/>
    <cellStyle name="Normal 66 9" xfId="2455"/>
    <cellStyle name="Normal 66 9 2" xfId="4895"/>
    <cellStyle name="Normal 66 9 2 2" xfId="12703"/>
    <cellStyle name="Normal 66 9 3" xfId="7335"/>
    <cellStyle name="Normal 66 9 3 2" xfId="15143"/>
    <cellStyle name="Normal 66 9 4" xfId="10263"/>
    <cellStyle name="Normal 67" xfId="292"/>
    <cellStyle name="Normal 68" xfId="307"/>
    <cellStyle name="Normal 69" xfId="308"/>
    <cellStyle name="Normal 7" xfId="293"/>
    <cellStyle name="Normal 70" xfId="154"/>
    <cellStyle name="Normal 71" xfId="310"/>
    <cellStyle name="Normal 71 10" xfId="5386"/>
    <cellStyle name="Normal 71 10 2" xfId="13194"/>
    <cellStyle name="Normal 71 11" xfId="7826"/>
    <cellStyle name="Normal 71 11 2" xfId="15634"/>
    <cellStyle name="Normal 71 12" xfId="8314"/>
    <cellStyle name="Normal 71 2" xfId="597"/>
    <cellStyle name="Normal 71 2 10" xfId="7918"/>
    <cellStyle name="Normal 71 2 10 2" xfId="15726"/>
    <cellStyle name="Normal 71 2 11" xfId="8406"/>
    <cellStyle name="Normal 71 2 2" xfId="719"/>
    <cellStyle name="Normal 71 2 2 10" xfId="8528"/>
    <cellStyle name="Normal 71 2 2 2" xfId="964"/>
    <cellStyle name="Normal 71 2 2 2 2" xfId="1452"/>
    <cellStyle name="Normal 71 2 2 2 2 2" xfId="3892"/>
    <cellStyle name="Normal 71 2 2 2 2 2 2" xfId="11700"/>
    <cellStyle name="Normal 71 2 2 2 2 3" xfId="6332"/>
    <cellStyle name="Normal 71 2 2 2 2 3 2" xfId="14140"/>
    <cellStyle name="Normal 71 2 2 2 2 4" xfId="9260"/>
    <cellStyle name="Normal 71 2 2 2 3" xfId="1940"/>
    <cellStyle name="Normal 71 2 2 2 3 2" xfId="4380"/>
    <cellStyle name="Normal 71 2 2 2 3 2 2" xfId="12188"/>
    <cellStyle name="Normal 71 2 2 2 3 3" xfId="6820"/>
    <cellStyle name="Normal 71 2 2 2 3 3 2" xfId="14628"/>
    <cellStyle name="Normal 71 2 2 2 3 4" xfId="9748"/>
    <cellStyle name="Normal 71 2 2 2 4" xfId="2428"/>
    <cellStyle name="Normal 71 2 2 2 4 2" xfId="4868"/>
    <cellStyle name="Normal 71 2 2 2 4 2 2" xfId="12676"/>
    <cellStyle name="Normal 71 2 2 2 4 3" xfId="7308"/>
    <cellStyle name="Normal 71 2 2 2 4 3 2" xfId="15116"/>
    <cellStyle name="Normal 71 2 2 2 4 4" xfId="10236"/>
    <cellStyle name="Normal 71 2 2 2 5" xfId="2916"/>
    <cellStyle name="Normal 71 2 2 2 5 2" xfId="5356"/>
    <cellStyle name="Normal 71 2 2 2 5 2 2" xfId="13164"/>
    <cellStyle name="Normal 71 2 2 2 5 3" xfId="7796"/>
    <cellStyle name="Normal 71 2 2 2 5 3 2" xfId="15604"/>
    <cellStyle name="Normal 71 2 2 2 5 4" xfId="10724"/>
    <cellStyle name="Normal 71 2 2 2 6" xfId="3404"/>
    <cellStyle name="Normal 71 2 2 2 6 2" xfId="11212"/>
    <cellStyle name="Normal 71 2 2 2 7" xfId="5844"/>
    <cellStyle name="Normal 71 2 2 2 7 2" xfId="13652"/>
    <cellStyle name="Normal 71 2 2 2 8" xfId="8284"/>
    <cellStyle name="Normal 71 2 2 2 8 2" xfId="16092"/>
    <cellStyle name="Normal 71 2 2 2 9" xfId="8772"/>
    <cellStyle name="Normal 71 2 2 3" xfId="1208"/>
    <cellStyle name="Normal 71 2 2 3 2" xfId="3648"/>
    <cellStyle name="Normal 71 2 2 3 2 2" xfId="11456"/>
    <cellStyle name="Normal 71 2 2 3 3" xfId="6088"/>
    <cellStyle name="Normal 71 2 2 3 3 2" xfId="13896"/>
    <cellStyle name="Normal 71 2 2 3 4" xfId="9016"/>
    <cellStyle name="Normal 71 2 2 4" xfId="1696"/>
    <cellStyle name="Normal 71 2 2 4 2" xfId="4136"/>
    <cellStyle name="Normal 71 2 2 4 2 2" xfId="11944"/>
    <cellStyle name="Normal 71 2 2 4 3" xfId="6576"/>
    <cellStyle name="Normal 71 2 2 4 3 2" xfId="14384"/>
    <cellStyle name="Normal 71 2 2 4 4" xfId="9504"/>
    <cellStyle name="Normal 71 2 2 5" xfId="2184"/>
    <cellStyle name="Normal 71 2 2 5 2" xfId="4624"/>
    <cellStyle name="Normal 71 2 2 5 2 2" xfId="12432"/>
    <cellStyle name="Normal 71 2 2 5 3" xfId="7064"/>
    <cellStyle name="Normal 71 2 2 5 3 2" xfId="14872"/>
    <cellStyle name="Normal 71 2 2 5 4" xfId="9992"/>
    <cellStyle name="Normal 71 2 2 6" xfId="2672"/>
    <cellStyle name="Normal 71 2 2 6 2" xfId="5112"/>
    <cellStyle name="Normal 71 2 2 6 2 2" xfId="12920"/>
    <cellStyle name="Normal 71 2 2 6 3" xfId="7552"/>
    <cellStyle name="Normal 71 2 2 6 3 2" xfId="15360"/>
    <cellStyle name="Normal 71 2 2 6 4" xfId="10480"/>
    <cellStyle name="Normal 71 2 2 7" xfId="3160"/>
    <cellStyle name="Normal 71 2 2 7 2" xfId="10968"/>
    <cellStyle name="Normal 71 2 2 8" xfId="5600"/>
    <cellStyle name="Normal 71 2 2 8 2" xfId="13408"/>
    <cellStyle name="Normal 71 2 2 9" xfId="8040"/>
    <cellStyle name="Normal 71 2 2 9 2" xfId="15848"/>
    <cellStyle name="Normal 71 2 3" xfId="842"/>
    <cellStyle name="Normal 71 2 3 2" xfId="1330"/>
    <cellStyle name="Normal 71 2 3 2 2" xfId="3770"/>
    <cellStyle name="Normal 71 2 3 2 2 2" xfId="11578"/>
    <cellStyle name="Normal 71 2 3 2 3" xfId="6210"/>
    <cellStyle name="Normal 71 2 3 2 3 2" xfId="14018"/>
    <cellStyle name="Normal 71 2 3 2 4" xfId="9138"/>
    <cellStyle name="Normal 71 2 3 3" xfId="1818"/>
    <cellStyle name="Normal 71 2 3 3 2" xfId="4258"/>
    <cellStyle name="Normal 71 2 3 3 2 2" xfId="12066"/>
    <cellStyle name="Normal 71 2 3 3 3" xfId="6698"/>
    <cellStyle name="Normal 71 2 3 3 3 2" xfId="14506"/>
    <cellStyle name="Normal 71 2 3 3 4" xfId="9626"/>
    <cellStyle name="Normal 71 2 3 4" xfId="2306"/>
    <cellStyle name="Normal 71 2 3 4 2" xfId="4746"/>
    <cellStyle name="Normal 71 2 3 4 2 2" xfId="12554"/>
    <cellStyle name="Normal 71 2 3 4 3" xfId="7186"/>
    <cellStyle name="Normal 71 2 3 4 3 2" xfId="14994"/>
    <cellStyle name="Normal 71 2 3 4 4" xfId="10114"/>
    <cellStyle name="Normal 71 2 3 5" xfId="2794"/>
    <cellStyle name="Normal 71 2 3 5 2" xfId="5234"/>
    <cellStyle name="Normal 71 2 3 5 2 2" xfId="13042"/>
    <cellStyle name="Normal 71 2 3 5 3" xfId="7674"/>
    <cellStyle name="Normal 71 2 3 5 3 2" xfId="15482"/>
    <cellStyle name="Normal 71 2 3 5 4" xfId="10602"/>
    <cellStyle name="Normal 71 2 3 6" xfId="3282"/>
    <cellStyle name="Normal 71 2 3 6 2" xfId="11090"/>
    <cellStyle name="Normal 71 2 3 7" xfId="5722"/>
    <cellStyle name="Normal 71 2 3 7 2" xfId="13530"/>
    <cellStyle name="Normal 71 2 3 8" xfId="8162"/>
    <cellStyle name="Normal 71 2 3 8 2" xfId="15970"/>
    <cellStyle name="Normal 71 2 3 9" xfId="8650"/>
    <cellStyle name="Normal 71 2 4" xfId="1086"/>
    <cellStyle name="Normal 71 2 4 2" xfId="3526"/>
    <cellStyle name="Normal 71 2 4 2 2" xfId="11334"/>
    <cellStyle name="Normal 71 2 4 3" xfId="5966"/>
    <cellStyle name="Normal 71 2 4 3 2" xfId="13774"/>
    <cellStyle name="Normal 71 2 4 4" xfId="8894"/>
    <cellStyle name="Normal 71 2 5" xfId="1574"/>
    <cellStyle name="Normal 71 2 5 2" xfId="4014"/>
    <cellStyle name="Normal 71 2 5 2 2" xfId="11822"/>
    <cellStyle name="Normal 71 2 5 3" xfId="6454"/>
    <cellStyle name="Normal 71 2 5 3 2" xfId="14262"/>
    <cellStyle name="Normal 71 2 5 4" xfId="9382"/>
    <cellStyle name="Normal 71 2 6" xfId="2062"/>
    <cellStyle name="Normal 71 2 6 2" xfId="4502"/>
    <cellStyle name="Normal 71 2 6 2 2" xfId="12310"/>
    <cellStyle name="Normal 71 2 6 3" xfId="6942"/>
    <cellStyle name="Normal 71 2 6 3 2" xfId="14750"/>
    <cellStyle name="Normal 71 2 6 4" xfId="9870"/>
    <cellStyle name="Normal 71 2 7" xfId="2550"/>
    <cellStyle name="Normal 71 2 7 2" xfId="4990"/>
    <cellStyle name="Normal 71 2 7 2 2" xfId="12798"/>
    <cellStyle name="Normal 71 2 7 3" xfId="7430"/>
    <cellStyle name="Normal 71 2 7 3 2" xfId="15238"/>
    <cellStyle name="Normal 71 2 7 4" xfId="10358"/>
    <cellStyle name="Normal 71 2 8" xfId="3038"/>
    <cellStyle name="Normal 71 2 8 2" xfId="10846"/>
    <cellStyle name="Normal 71 2 9" xfId="5478"/>
    <cellStyle name="Normal 71 2 9 2" xfId="13286"/>
    <cellStyle name="Normal 71 3" xfId="627"/>
    <cellStyle name="Normal 71 3 10" xfId="8436"/>
    <cellStyle name="Normal 71 3 2" xfId="872"/>
    <cellStyle name="Normal 71 3 2 2" xfId="1360"/>
    <cellStyle name="Normal 71 3 2 2 2" xfId="3800"/>
    <cellStyle name="Normal 71 3 2 2 2 2" xfId="11608"/>
    <cellStyle name="Normal 71 3 2 2 3" xfId="6240"/>
    <cellStyle name="Normal 71 3 2 2 3 2" xfId="14048"/>
    <cellStyle name="Normal 71 3 2 2 4" xfId="9168"/>
    <cellStyle name="Normal 71 3 2 3" xfId="1848"/>
    <cellStyle name="Normal 71 3 2 3 2" xfId="4288"/>
    <cellStyle name="Normal 71 3 2 3 2 2" xfId="12096"/>
    <cellStyle name="Normal 71 3 2 3 3" xfId="6728"/>
    <cellStyle name="Normal 71 3 2 3 3 2" xfId="14536"/>
    <cellStyle name="Normal 71 3 2 3 4" xfId="9656"/>
    <cellStyle name="Normal 71 3 2 4" xfId="2336"/>
    <cellStyle name="Normal 71 3 2 4 2" xfId="4776"/>
    <cellStyle name="Normal 71 3 2 4 2 2" xfId="12584"/>
    <cellStyle name="Normal 71 3 2 4 3" xfId="7216"/>
    <cellStyle name="Normal 71 3 2 4 3 2" xfId="15024"/>
    <cellStyle name="Normal 71 3 2 4 4" xfId="10144"/>
    <cellStyle name="Normal 71 3 2 5" xfId="2824"/>
    <cellStyle name="Normal 71 3 2 5 2" xfId="5264"/>
    <cellStyle name="Normal 71 3 2 5 2 2" xfId="13072"/>
    <cellStyle name="Normal 71 3 2 5 3" xfId="7704"/>
    <cellStyle name="Normal 71 3 2 5 3 2" xfId="15512"/>
    <cellStyle name="Normal 71 3 2 5 4" xfId="10632"/>
    <cellStyle name="Normal 71 3 2 6" xfId="3312"/>
    <cellStyle name="Normal 71 3 2 6 2" xfId="11120"/>
    <cellStyle name="Normal 71 3 2 7" xfId="5752"/>
    <cellStyle name="Normal 71 3 2 7 2" xfId="13560"/>
    <cellStyle name="Normal 71 3 2 8" xfId="8192"/>
    <cellStyle name="Normal 71 3 2 8 2" xfId="16000"/>
    <cellStyle name="Normal 71 3 2 9" xfId="8680"/>
    <cellStyle name="Normal 71 3 3" xfId="1116"/>
    <cellStyle name="Normal 71 3 3 2" xfId="3556"/>
    <cellStyle name="Normal 71 3 3 2 2" xfId="11364"/>
    <cellStyle name="Normal 71 3 3 3" xfId="5996"/>
    <cellStyle name="Normal 71 3 3 3 2" xfId="13804"/>
    <cellStyle name="Normal 71 3 3 4" xfId="8924"/>
    <cellStyle name="Normal 71 3 4" xfId="1604"/>
    <cellStyle name="Normal 71 3 4 2" xfId="4044"/>
    <cellStyle name="Normal 71 3 4 2 2" xfId="11852"/>
    <cellStyle name="Normal 71 3 4 3" xfId="6484"/>
    <cellStyle name="Normal 71 3 4 3 2" xfId="14292"/>
    <cellStyle name="Normal 71 3 4 4" xfId="9412"/>
    <cellStyle name="Normal 71 3 5" xfId="2092"/>
    <cellStyle name="Normal 71 3 5 2" xfId="4532"/>
    <cellStyle name="Normal 71 3 5 2 2" xfId="12340"/>
    <cellStyle name="Normal 71 3 5 3" xfId="6972"/>
    <cellStyle name="Normal 71 3 5 3 2" xfId="14780"/>
    <cellStyle name="Normal 71 3 5 4" xfId="9900"/>
    <cellStyle name="Normal 71 3 6" xfId="2580"/>
    <cellStyle name="Normal 71 3 6 2" xfId="5020"/>
    <cellStyle name="Normal 71 3 6 2 2" xfId="12828"/>
    <cellStyle name="Normal 71 3 6 3" xfId="7460"/>
    <cellStyle name="Normal 71 3 6 3 2" xfId="15268"/>
    <cellStyle name="Normal 71 3 6 4" xfId="10388"/>
    <cellStyle name="Normal 71 3 7" xfId="3068"/>
    <cellStyle name="Normal 71 3 7 2" xfId="10876"/>
    <cellStyle name="Normal 71 3 8" xfId="5508"/>
    <cellStyle name="Normal 71 3 8 2" xfId="13316"/>
    <cellStyle name="Normal 71 3 9" xfId="7948"/>
    <cellStyle name="Normal 71 3 9 2" xfId="15756"/>
    <cellStyle name="Normal 71 4" xfId="750"/>
    <cellStyle name="Normal 71 4 2" xfId="1238"/>
    <cellStyle name="Normal 71 4 2 2" xfId="3678"/>
    <cellStyle name="Normal 71 4 2 2 2" xfId="11486"/>
    <cellStyle name="Normal 71 4 2 3" xfId="6118"/>
    <cellStyle name="Normal 71 4 2 3 2" xfId="13926"/>
    <cellStyle name="Normal 71 4 2 4" xfId="9046"/>
    <cellStyle name="Normal 71 4 3" xfId="1726"/>
    <cellStyle name="Normal 71 4 3 2" xfId="4166"/>
    <cellStyle name="Normal 71 4 3 2 2" xfId="11974"/>
    <cellStyle name="Normal 71 4 3 3" xfId="6606"/>
    <cellStyle name="Normal 71 4 3 3 2" xfId="14414"/>
    <cellStyle name="Normal 71 4 3 4" xfId="9534"/>
    <cellStyle name="Normal 71 4 4" xfId="2214"/>
    <cellStyle name="Normal 71 4 4 2" xfId="4654"/>
    <cellStyle name="Normal 71 4 4 2 2" xfId="12462"/>
    <cellStyle name="Normal 71 4 4 3" xfId="7094"/>
    <cellStyle name="Normal 71 4 4 3 2" xfId="14902"/>
    <cellStyle name="Normal 71 4 4 4" xfId="10022"/>
    <cellStyle name="Normal 71 4 5" xfId="2702"/>
    <cellStyle name="Normal 71 4 5 2" xfId="5142"/>
    <cellStyle name="Normal 71 4 5 2 2" xfId="12950"/>
    <cellStyle name="Normal 71 4 5 3" xfId="7582"/>
    <cellStyle name="Normal 71 4 5 3 2" xfId="15390"/>
    <cellStyle name="Normal 71 4 5 4" xfId="10510"/>
    <cellStyle name="Normal 71 4 6" xfId="3190"/>
    <cellStyle name="Normal 71 4 6 2" xfId="10998"/>
    <cellStyle name="Normal 71 4 7" xfId="5630"/>
    <cellStyle name="Normal 71 4 7 2" xfId="13438"/>
    <cellStyle name="Normal 71 4 8" xfId="8070"/>
    <cellStyle name="Normal 71 4 8 2" xfId="15878"/>
    <cellStyle name="Normal 71 4 9" xfId="8558"/>
    <cellStyle name="Normal 71 5" xfId="994"/>
    <cellStyle name="Normal 71 5 2" xfId="3434"/>
    <cellStyle name="Normal 71 5 2 2" xfId="11242"/>
    <cellStyle name="Normal 71 5 3" xfId="5874"/>
    <cellStyle name="Normal 71 5 3 2" xfId="13682"/>
    <cellStyle name="Normal 71 5 4" xfId="8802"/>
    <cellStyle name="Normal 71 6" xfId="1482"/>
    <cellStyle name="Normal 71 6 2" xfId="3922"/>
    <cellStyle name="Normal 71 6 2 2" xfId="11730"/>
    <cellStyle name="Normal 71 6 3" xfId="6362"/>
    <cellStyle name="Normal 71 6 3 2" xfId="14170"/>
    <cellStyle name="Normal 71 6 4" xfId="9290"/>
    <cellStyle name="Normal 71 7" xfId="1970"/>
    <cellStyle name="Normal 71 7 2" xfId="4410"/>
    <cellStyle name="Normal 71 7 2 2" xfId="12218"/>
    <cellStyle name="Normal 71 7 3" xfId="6850"/>
    <cellStyle name="Normal 71 7 3 2" xfId="14658"/>
    <cellStyle name="Normal 71 7 4" xfId="9778"/>
    <cellStyle name="Normal 71 8" xfId="2458"/>
    <cellStyle name="Normal 71 8 2" xfId="4898"/>
    <cellStyle name="Normal 71 8 2 2" xfId="12706"/>
    <cellStyle name="Normal 71 8 3" xfId="7338"/>
    <cellStyle name="Normal 71 8 3 2" xfId="15146"/>
    <cellStyle name="Normal 71 8 4" xfId="10266"/>
    <cellStyle name="Normal 71 9" xfId="2946"/>
    <cellStyle name="Normal 71 9 2" xfId="10754"/>
    <cellStyle name="Normal 72" xfId="404"/>
    <cellStyle name="Normal 73" xfId="445"/>
    <cellStyle name="Normal 74" xfId="446"/>
    <cellStyle name="Normal 75" xfId="447"/>
    <cellStyle name="Normal 76" xfId="455"/>
    <cellStyle name="Normal 77" xfId="456"/>
    <cellStyle name="Normal 78" xfId="448"/>
    <cellStyle name="Normal 79" xfId="457"/>
    <cellStyle name="Normal 8" xfId="294"/>
    <cellStyle name="Normal 80" xfId="449"/>
    <cellStyle name="Normal 81" xfId="452"/>
    <cellStyle name="Normal 82" xfId="468"/>
    <cellStyle name="Normal 83" xfId="460"/>
    <cellStyle name="Normal 84" xfId="464"/>
    <cellStyle name="Normal 85" xfId="466"/>
    <cellStyle name="Normal 86" xfId="465"/>
    <cellStyle name="Normal 87" xfId="458"/>
    <cellStyle name="Normal 88" xfId="453"/>
    <cellStyle name="Normal 89" xfId="450"/>
    <cellStyle name="Normal 9" xfId="295"/>
    <cellStyle name="Normal 90" xfId="469"/>
    <cellStyle name="Normal 91" xfId="471"/>
    <cellStyle name="Normal 92" xfId="454"/>
    <cellStyle name="Normal 93" xfId="472"/>
    <cellStyle name="Normal 94" xfId="451"/>
    <cellStyle name="Normal 95" xfId="463"/>
    <cellStyle name="Normal 96" xfId="476"/>
    <cellStyle name="Normal 96 2" xfId="505"/>
    <cellStyle name="Normal 97" xfId="482"/>
    <cellStyle name="Normal 98" xfId="484"/>
    <cellStyle name="Normal 99" xfId="483"/>
    <cellStyle name="Normale 2" xfId="378"/>
    <cellStyle name="Normale_200610_ConteggioImposte&amp;QuadraturaUNICO2006" xfId="379"/>
    <cellStyle name="Nota" xfId="380"/>
    <cellStyle name="Note" xfId="15" builtinId="10" hidden="1"/>
    <cellStyle name="Note 2" xfId="296"/>
    <cellStyle name="Note 2 2" xfId="297"/>
    <cellStyle name="Note 3" xfId="298"/>
    <cellStyle name="Note 3 2" xfId="299"/>
    <cellStyle name="Note 4" xfId="300"/>
    <cellStyle name="Note 4 10" xfId="5384"/>
    <cellStyle name="Note 4 10 2" xfId="13192"/>
    <cellStyle name="Note 4 11" xfId="7824"/>
    <cellStyle name="Note 4 11 2" xfId="15632"/>
    <cellStyle name="Note 4 12" xfId="8312"/>
    <cellStyle name="Note 4 2" xfId="595"/>
    <cellStyle name="Note 4 2 10" xfId="7916"/>
    <cellStyle name="Note 4 2 10 2" xfId="15724"/>
    <cellStyle name="Note 4 2 11" xfId="8404"/>
    <cellStyle name="Note 4 2 2" xfId="717"/>
    <cellStyle name="Note 4 2 2 10" xfId="8526"/>
    <cellStyle name="Note 4 2 2 2" xfId="962"/>
    <cellStyle name="Note 4 2 2 2 2" xfId="1450"/>
    <cellStyle name="Note 4 2 2 2 2 2" xfId="3890"/>
    <cellStyle name="Note 4 2 2 2 2 2 2" xfId="11698"/>
    <cellStyle name="Note 4 2 2 2 2 3" xfId="6330"/>
    <cellStyle name="Note 4 2 2 2 2 3 2" xfId="14138"/>
    <cellStyle name="Note 4 2 2 2 2 4" xfId="9258"/>
    <cellStyle name="Note 4 2 2 2 3" xfId="1938"/>
    <cellStyle name="Note 4 2 2 2 3 2" xfId="4378"/>
    <cellStyle name="Note 4 2 2 2 3 2 2" xfId="12186"/>
    <cellStyle name="Note 4 2 2 2 3 3" xfId="6818"/>
    <cellStyle name="Note 4 2 2 2 3 3 2" xfId="14626"/>
    <cellStyle name="Note 4 2 2 2 3 4" xfId="9746"/>
    <cellStyle name="Note 4 2 2 2 4" xfId="2426"/>
    <cellStyle name="Note 4 2 2 2 4 2" xfId="4866"/>
    <cellStyle name="Note 4 2 2 2 4 2 2" xfId="12674"/>
    <cellStyle name="Note 4 2 2 2 4 3" xfId="7306"/>
    <cellStyle name="Note 4 2 2 2 4 3 2" xfId="15114"/>
    <cellStyle name="Note 4 2 2 2 4 4" xfId="10234"/>
    <cellStyle name="Note 4 2 2 2 5" xfId="2914"/>
    <cellStyle name="Note 4 2 2 2 5 2" xfId="5354"/>
    <cellStyle name="Note 4 2 2 2 5 2 2" xfId="13162"/>
    <cellStyle name="Note 4 2 2 2 5 3" xfId="7794"/>
    <cellStyle name="Note 4 2 2 2 5 3 2" xfId="15602"/>
    <cellStyle name="Note 4 2 2 2 5 4" xfId="10722"/>
    <cellStyle name="Note 4 2 2 2 6" xfId="3402"/>
    <cellStyle name="Note 4 2 2 2 6 2" xfId="11210"/>
    <cellStyle name="Note 4 2 2 2 7" xfId="5842"/>
    <cellStyle name="Note 4 2 2 2 7 2" xfId="13650"/>
    <cellStyle name="Note 4 2 2 2 8" xfId="8282"/>
    <cellStyle name="Note 4 2 2 2 8 2" xfId="16090"/>
    <cellStyle name="Note 4 2 2 2 9" xfId="8770"/>
    <cellStyle name="Note 4 2 2 3" xfId="1206"/>
    <cellStyle name="Note 4 2 2 3 2" xfId="3646"/>
    <cellStyle name="Note 4 2 2 3 2 2" xfId="11454"/>
    <cellStyle name="Note 4 2 2 3 3" xfId="6086"/>
    <cellStyle name="Note 4 2 2 3 3 2" xfId="13894"/>
    <cellStyle name="Note 4 2 2 3 4" xfId="9014"/>
    <cellStyle name="Note 4 2 2 4" xfId="1694"/>
    <cellStyle name="Note 4 2 2 4 2" xfId="4134"/>
    <cellStyle name="Note 4 2 2 4 2 2" xfId="11942"/>
    <cellStyle name="Note 4 2 2 4 3" xfId="6574"/>
    <cellStyle name="Note 4 2 2 4 3 2" xfId="14382"/>
    <cellStyle name="Note 4 2 2 4 4" xfId="9502"/>
    <cellStyle name="Note 4 2 2 5" xfId="2182"/>
    <cellStyle name="Note 4 2 2 5 2" xfId="4622"/>
    <cellStyle name="Note 4 2 2 5 2 2" xfId="12430"/>
    <cellStyle name="Note 4 2 2 5 3" xfId="7062"/>
    <cellStyle name="Note 4 2 2 5 3 2" xfId="14870"/>
    <cellStyle name="Note 4 2 2 5 4" xfId="9990"/>
    <cellStyle name="Note 4 2 2 6" xfId="2670"/>
    <cellStyle name="Note 4 2 2 6 2" xfId="5110"/>
    <cellStyle name="Note 4 2 2 6 2 2" xfId="12918"/>
    <cellStyle name="Note 4 2 2 6 3" xfId="7550"/>
    <cellStyle name="Note 4 2 2 6 3 2" xfId="15358"/>
    <cellStyle name="Note 4 2 2 6 4" xfId="10478"/>
    <cellStyle name="Note 4 2 2 7" xfId="3158"/>
    <cellStyle name="Note 4 2 2 7 2" xfId="10966"/>
    <cellStyle name="Note 4 2 2 8" xfId="5598"/>
    <cellStyle name="Note 4 2 2 8 2" xfId="13406"/>
    <cellStyle name="Note 4 2 2 9" xfId="8038"/>
    <cellStyle name="Note 4 2 2 9 2" xfId="15846"/>
    <cellStyle name="Note 4 2 3" xfId="840"/>
    <cellStyle name="Note 4 2 3 2" xfId="1328"/>
    <cellStyle name="Note 4 2 3 2 2" xfId="3768"/>
    <cellStyle name="Note 4 2 3 2 2 2" xfId="11576"/>
    <cellStyle name="Note 4 2 3 2 3" xfId="6208"/>
    <cellStyle name="Note 4 2 3 2 3 2" xfId="14016"/>
    <cellStyle name="Note 4 2 3 2 4" xfId="9136"/>
    <cellStyle name="Note 4 2 3 3" xfId="1816"/>
    <cellStyle name="Note 4 2 3 3 2" xfId="4256"/>
    <cellStyle name="Note 4 2 3 3 2 2" xfId="12064"/>
    <cellStyle name="Note 4 2 3 3 3" xfId="6696"/>
    <cellStyle name="Note 4 2 3 3 3 2" xfId="14504"/>
    <cellStyle name="Note 4 2 3 3 4" xfId="9624"/>
    <cellStyle name="Note 4 2 3 4" xfId="2304"/>
    <cellStyle name="Note 4 2 3 4 2" xfId="4744"/>
    <cellStyle name="Note 4 2 3 4 2 2" xfId="12552"/>
    <cellStyle name="Note 4 2 3 4 3" xfId="7184"/>
    <cellStyle name="Note 4 2 3 4 3 2" xfId="14992"/>
    <cellStyle name="Note 4 2 3 4 4" xfId="10112"/>
    <cellStyle name="Note 4 2 3 5" xfId="2792"/>
    <cellStyle name="Note 4 2 3 5 2" xfId="5232"/>
    <cellStyle name="Note 4 2 3 5 2 2" xfId="13040"/>
    <cellStyle name="Note 4 2 3 5 3" xfId="7672"/>
    <cellStyle name="Note 4 2 3 5 3 2" xfId="15480"/>
    <cellStyle name="Note 4 2 3 5 4" xfId="10600"/>
    <cellStyle name="Note 4 2 3 6" xfId="3280"/>
    <cellStyle name="Note 4 2 3 6 2" xfId="11088"/>
    <cellStyle name="Note 4 2 3 7" xfId="5720"/>
    <cellStyle name="Note 4 2 3 7 2" xfId="13528"/>
    <cellStyle name="Note 4 2 3 8" xfId="8160"/>
    <cellStyle name="Note 4 2 3 8 2" xfId="15968"/>
    <cellStyle name="Note 4 2 3 9" xfId="8648"/>
    <cellStyle name="Note 4 2 4" xfId="1084"/>
    <cellStyle name="Note 4 2 4 2" xfId="3524"/>
    <cellStyle name="Note 4 2 4 2 2" xfId="11332"/>
    <cellStyle name="Note 4 2 4 3" xfId="5964"/>
    <cellStyle name="Note 4 2 4 3 2" xfId="13772"/>
    <cellStyle name="Note 4 2 4 4" xfId="8892"/>
    <cellStyle name="Note 4 2 5" xfId="1572"/>
    <cellStyle name="Note 4 2 5 2" xfId="4012"/>
    <cellStyle name="Note 4 2 5 2 2" xfId="11820"/>
    <cellStyle name="Note 4 2 5 3" xfId="6452"/>
    <cellStyle name="Note 4 2 5 3 2" xfId="14260"/>
    <cellStyle name="Note 4 2 5 4" xfId="9380"/>
    <cellStyle name="Note 4 2 6" xfId="2060"/>
    <cellStyle name="Note 4 2 6 2" xfId="4500"/>
    <cellStyle name="Note 4 2 6 2 2" xfId="12308"/>
    <cellStyle name="Note 4 2 6 3" xfId="6940"/>
    <cellStyle name="Note 4 2 6 3 2" xfId="14748"/>
    <cellStyle name="Note 4 2 6 4" xfId="9868"/>
    <cellStyle name="Note 4 2 7" xfId="2548"/>
    <cellStyle name="Note 4 2 7 2" xfId="4988"/>
    <cellStyle name="Note 4 2 7 2 2" xfId="12796"/>
    <cellStyle name="Note 4 2 7 3" xfId="7428"/>
    <cellStyle name="Note 4 2 7 3 2" xfId="15236"/>
    <cellStyle name="Note 4 2 7 4" xfId="10356"/>
    <cellStyle name="Note 4 2 8" xfId="3036"/>
    <cellStyle name="Note 4 2 8 2" xfId="10844"/>
    <cellStyle name="Note 4 2 9" xfId="5476"/>
    <cellStyle name="Note 4 2 9 2" xfId="13284"/>
    <cellStyle name="Note 4 3" xfId="625"/>
    <cellStyle name="Note 4 3 10" xfId="8434"/>
    <cellStyle name="Note 4 3 2" xfId="870"/>
    <cellStyle name="Note 4 3 2 2" xfId="1358"/>
    <cellStyle name="Note 4 3 2 2 2" xfId="3798"/>
    <cellStyle name="Note 4 3 2 2 2 2" xfId="11606"/>
    <cellStyle name="Note 4 3 2 2 3" xfId="6238"/>
    <cellStyle name="Note 4 3 2 2 3 2" xfId="14046"/>
    <cellStyle name="Note 4 3 2 2 4" xfId="9166"/>
    <cellStyle name="Note 4 3 2 3" xfId="1846"/>
    <cellStyle name="Note 4 3 2 3 2" xfId="4286"/>
    <cellStyle name="Note 4 3 2 3 2 2" xfId="12094"/>
    <cellStyle name="Note 4 3 2 3 3" xfId="6726"/>
    <cellStyle name="Note 4 3 2 3 3 2" xfId="14534"/>
    <cellStyle name="Note 4 3 2 3 4" xfId="9654"/>
    <cellStyle name="Note 4 3 2 4" xfId="2334"/>
    <cellStyle name="Note 4 3 2 4 2" xfId="4774"/>
    <cellStyle name="Note 4 3 2 4 2 2" xfId="12582"/>
    <cellStyle name="Note 4 3 2 4 3" xfId="7214"/>
    <cellStyle name="Note 4 3 2 4 3 2" xfId="15022"/>
    <cellStyle name="Note 4 3 2 4 4" xfId="10142"/>
    <cellStyle name="Note 4 3 2 5" xfId="2822"/>
    <cellStyle name="Note 4 3 2 5 2" xfId="5262"/>
    <cellStyle name="Note 4 3 2 5 2 2" xfId="13070"/>
    <cellStyle name="Note 4 3 2 5 3" xfId="7702"/>
    <cellStyle name="Note 4 3 2 5 3 2" xfId="15510"/>
    <cellStyle name="Note 4 3 2 5 4" xfId="10630"/>
    <cellStyle name="Note 4 3 2 6" xfId="3310"/>
    <cellStyle name="Note 4 3 2 6 2" xfId="11118"/>
    <cellStyle name="Note 4 3 2 7" xfId="5750"/>
    <cellStyle name="Note 4 3 2 7 2" xfId="13558"/>
    <cellStyle name="Note 4 3 2 8" xfId="8190"/>
    <cellStyle name="Note 4 3 2 8 2" xfId="15998"/>
    <cellStyle name="Note 4 3 2 9" xfId="8678"/>
    <cellStyle name="Note 4 3 3" xfId="1114"/>
    <cellStyle name="Note 4 3 3 2" xfId="3554"/>
    <cellStyle name="Note 4 3 3 2 2" xfId="11362"/>
    <cellStyle name="Note 4 3 3 3" xfId="5994"/>
    <cellStyle name="Note 4 3 3 3 2" xfId="13802"/>
    <cellStyle name="Note 4 3 3 4" xfId="8922"/>
    <cellStyle name="Note 4 3 4" xfId="1602"/>
    <cellStyle name="Note 4 3 4 2" xfId="4042"/>
    <cellStyle name="Note 4 3 4 2 2" xfId="11850"/>
    <cellStyle name="Note 4 3 4 3" xfId="6482"/>
    <cellStyle name="Note 4 3 4 3 2" xfId="14290"/>
    <cellStyle name="Note 4 3 4 4" xfId="9410"/>
    <cellStyle name="Note 4 3 5" xfId="2090"/>
    <cellStyle name="Note 4 3 5 2" xfId="4530"/>
    <cellStyle name="Note 4 3 5 2 2" xfId="12338"/>
    <cellStyle name="Note 4 3 5 3" xfId="6970"/>
    <cellStyle name="Note 4 3 5 3 2" xfId="14778"/>
    <cellStyle name="Note 4 3 5 4" xfId="9898"/>
    <cellStyle name="Note 4 3 6" xfId="2578"/>
    <cellStyle name="Note 4 3 6 2" xfId="5018"/>
    <cellStyle name="Note 4 3 6 2 2" xfId="12826"/>
    <cellStyle name="Note 4 3 6 3" xfId="7458"/>
    <cellStyle name="Note 4 3 6 3 2" xfId="15266"/>
    <cellStyle name="Note 4 3 6 4" xfId="10386"/>
    <cellStyle name="Note 4 3 7" xfId="3066"/>
    <cellStyle name="Note 4 3 7 2" xfId="10874"/>
    <cellStyle name="Note 4 3 8" xfId="5506"/>
    <cellStyle name="Note 4 3 8 2" xfId="13314"/>
    <cellStyle name="Note 4 3 9" xfId="7946"/>
    <cellStyle name="Note 4 3 9 2" xfId="15754"/>
    <cellStyle name="Note 4 4" xfId="748"/>
    <cellStyle name="Note 4 4 2" xfId="1236"/>
    <cellStyle name="Note 4 4 2 2" xfId="3676"/>
    <cellStyle name="Note 4 4 2 2 2" xfId="11484"/>
    <cellStyle name="Note 4 4 2 3" xfId="6116"/>
    <cellStyle name="Note 4 4 2 3 2" xfId="13924"/>
    <cellStyle name="Note 4 4 2 4" xfId="9044"/>
    <cellStyle name="Note 4 4 3" xfId="1724"/>
    <cellStyle name="Note 4 4 3 2" xfId="4164"/>
    <cellStyle name="Note 4 4 3 2 2" xfId="11972"/>
    <cellStyle name="Note 4 4 3 3" xfId="6604"/>
    <cellStyle name="Note 4 4 3 3 2" xfId="14412"/>
    <cellStyle name="Note 4 4 3 4" xfId="9532"/>
    <cellStyle name="Note 4 4 4" xfId="2212"/>
    <cellStyle name="Note 4 4 4 2" xfId="4652"/>
    <cellStyle name="Note 4 4 4 2 2" xfId="12460"/>
    <cellStyle name="Note 4 4 4 3" xfId="7092"/>
    <cellStyle name="Note 4 4 4 3 2" xfId="14900"/>
    <cellStyle name="Note 4 4 4 4" xfId="10020"/>
    <cellStyle name="Note 4 4 5" xfId="2700"/>
    <cellStyle name="Note 4 4 5 2" xfId="5140"/>
    <cellStyle name="Note 4 4 5 2 2" xfId="12948"/>
    <cellStyle name="Note 4 4 5 3" xfId="7580"/>
    <cellStyle name="Note 4 4 5 3 2" xfId="15388"/>
    <cellStyle name="Note 4 4 5 4" xfId="10508"/>
    <cellStyle name="Note 4 4 6" xfId="3188"/>
    <cellStyle name="Note 4 4 6 2" xfId="10996"/>
    <cellStyle name="Note 4 4 7" xfId="5628"/>
    <cellStyle name="Note 4 4 7 2" xfId="13436"/>
    <cellStyle name="Note 4 4 8" xfId="8068"/>
    <cellStyle name="Note 4 4 8 2" xfId="15876"/>
    <cellStyle name="Note 4 4 9" xfId="8556"/>
    <cellStyle name="Note 4 5" xfId="992"/>
    <cellStyle name="Note 4 5 2" xfId="3432"/>
    <cellStyle name="Note 4 5 2 2" xfId="11240"/>
    <cellStyle name="Note 4 5 3" xfId="5872"/>
    <cellStyle name="Note 4 5 3 2" xfId="13680"/>
    <cellStyle name="Note 4 5 4" xfId="8800"/>
    <cellStyle name="Note 4 6" xfId="1480"/>
    <cellStyle name="Note 4 6 2" xfId="3920"/>
    <cellStyle name="Note 4 6 2 2" xfId="11728"/>
    <cellStyle name="Note 4 6 3" xfId="6360"/>
    <cellStyle name="Note 4 6 3 2" xfId="14168"/>
    <cellStyle name="Note 4 6 4" xfId="9288"/>
    <cellStyle name="Note 4 7" xfId="1968"/>
    <cellStyle name="Note 4 7 2" xfId="4408"/>
    <cellStyle name="Note 4 7 2 2" xfId="12216"/>
    <cellStyle name="Note 4 7 3" xfId="6848"/>
    <cellStyle name="Note 4 7 3 2" xfId="14656"/>
    <cellStyle name="Note 4 7 4" xfId="9776"/>
    <cellStyle name="Note 4 8" xfId="2456"/>
    <cellStyle name="Note 4 8 2" xfId="4896"/>
    <cellStyle name="Note 4 8 2 2" xfId="12704"/>
    <cellStyle name="Note 4 8 3" xfId="7336"/>
    <cellStyle name="Note 4 8 3 2" xfId="15144"/>
    <cellStyle name="Note 4 8 4" xfId="10264"/>
    <cellStyle name="Note 4 9" xfId="2944"/>
    <cellStyle name="Note 4 9 2" xfId="10752"/>
    <cellStyle name="Output" xfId="10" builtinId="21" hidden="1"/>
    <cellStyle name="Output 2" xfId="301"/>
    <cellStyle name="Output 3" xfId="411"/>
    <cellStyle name="Percent" xfId="46" builtinId="5" customBuiltin="1"/>
    <cellStyle name="Percent [0]" xfId="381"/>
    <cellStyle name="Percent [00]" xfId="382"/>
    <cellStyle name="Percent 10" xfId="509"/>
    <cellStyle name="Percent 10 10" xfId="7830"/>
    <cellStyle name="Percent 10 10 2" xfId="15638"/>
    <cellStyle name="Percent 10 11" xfId="8318"/>
    <cellStyle name="Percent 10 2" xfId="631"/>
    <cellStyle name="Percent 10 2 10" xfId="8440"/>
    <cellStyle name="Percent 10 2 2" xfId="876"/>
    <cellStyle name="Percent 10 2 2 2" xfId="1364"/>
    <cellStyle name="Percent 10 2 2 2 2" xfId="3804"/>
    <cellStyle name="Percent 10 2 2 2 2 2" xfId="11612"/>
    <cellStyle name="Percent 10 2 2 2 3" xfId="6244"/>
    <cellStyle name="Percent 10 2 2 2 3 2" xfId="14052"/>
    <cellStyle name="Percent 10 2 2 2 4" xfId="9172"/>
    <cellStyle name="Percent 10 2 2 3" xfId="1852"/>
    <cellStyle name="Percent 10 2 2 3 2" xfId="4292"/>
    <cellStyle name="Percent 10 2 2 3 2 2" xfId="12100"/>
    <cellStyle name="Percent 10 2 2 3 3" xfId="6732"/>
    <cellStyle name="Percent 10 2 2 3 3 2" xfId="14540"/>
    <cellStyle name="Percent 10 2 2 3 4" xfId="9660"/>
    <cellStyle name="Percent 10 2 2 4" xfId="2340"/>
    <cellStyle name="Percent 10 2 2 4 2" xfId="4780"/>
    <cellStyle name="Percent 10 2 2 4 2 2" xfId="12588"/>
    <cellStyle name="Percent 10 2 2 4 3" xfId="7220"/>
    <cellStyle name="Percent 10 2 2 4 3 2" xfId="15028"/>
    <cellStyle name="Percent 10 2 2 4 4" xfId="10148"/>
    <cellStyle name="Percent 10 2 2 5" xfId="2828"/>
    <cellStyle name="Percent 10 2 2 5 2" xfId="5268"/>
    <cellStyle name="Percent 10 2 2 5 2 2" xfId="13076"/>
    <cellStyle name="Percent 10 2 2 5 3" xfId="7708"/>
    <cellStyle name="Percent 10 2 2 5 3 2" xfId="15516"/>
    <cellStyle name="Percent 10 2 2 5 4" xfId="10636"/>
    <cellStyle name="Percent 10 2 2 6" xfId="3316"/>
    <cellStyle name="Percent 10 2 2 6 2" xfId="11124"/>
    <cellStyle name="Percent 10 2 2 7" xfId="5756"/>
    <cellStyle name="Percent 10 2 2 7 2" xfId="13564"/>
    <cellStyle name="Percent 10 2 2 8" xfId="8196"/>
    <cellStyle name="Percent 10 2 2 8 2" xfId="16004"/>
    <cellStyle name="Percent 10 2 2 9" xfId="8684"/>
    <cellStyle name="Percent 10 2 3" xfId="1120"/>
    <cellStyle name="Percent 10 2 3 2" xfId="3560"/>
    <cellStyle name="Percent 10 2 3 2 2" xfId="11368"/>
    <cellStyle name="Percent 10 2 3 3" xfId="6000"/>
    <cellStyle name="Percent 10 2 3 3 2" xfId="13808"/>
    <cellStyle name="Percent 10 2 3 4" xfId="8928"/>
    <cellStyle name="Percent 10 2 4" xfId="1608"/>
    <cellStyle name="Percent 10 2 4 2" xfId="4048"/>
    <cellStyle name="Percent 10 2 4 2 2" xfId="11856"/>
    <cellStyle name="Percent 10 2 4 3" xfId="6488"/>
    <cellStyle name="Percent 10 2 4 3 2" xfId="14296"/>
    <cellStyle name="Percent 10 2 4 4" xfId="9416"/>
    <cellStyle name="Percent 10 2 5" xfId="2096"/>
    <cellStyle name="Percent 10 2 5 2" xfId="4536"/>
    <cellStyle name="Percent 10 2 5 2 2" xfId="12344"/>
    <cellStyle name="Percent 10 2 5 3" xfId="6976"/>
    <cellStyle name="Percent 10 2 5 3 2" xfId="14784"/>
    <cellStyle name="Percent 10 2 5 4" xfId="9904"/>
    <cellStyle name="Percent 10 2 6" xfId="2584"/>
    <cellStyle name="Percent 10 2 6 2" xfId="5024"/>
    <cellStyle name="Percent 10 2 6 2 2" xfId="12832"/>
    <cellStyle name="Percent 10 2 6 3" xfId="7464"/>
    <cellStyle name="Percent 10 2 6 3 2" xfId="15272"/>
    <cellStyle name="Percent 10 2 6 4" xfId="10392"/>
    <cellStyle name="Percent 10 2 7" xfId="3072"/>
    <cellStyle name="Percent 10 2 7 2" xfId="10880"/>
    <cellStyle name="Percent 10 2 8" xfId="5512"/>
    <cellStyle name="Percent 10 2 8 2" xfId="13320"/>
    <cellStyle name="Percent 10 2 9" xfId="7952"/>
    <cellStyle name="Percent 10 2 9 2" xfId="15760"/>
    <cellStyle name="Percent 10 3" xfId="754"/>
    <cellStyle name="Percent 10 3 2" xfId="1242"/>
    <cellStyle name="Percent 10 3 2 2" xfId="3682"/>
    <cellStyle name="Percent 10 3 2 2 2" xfId="11490"/>
    <cellStyle name="Percent 10 3 2 3" xfId="6122"/>
    <cellStyle name="Percent 10 3 2 3 2" xfId="13930"/>
    <cellStyle name="Percent 10 3 2 4" xfId="9050"/>
    <cellStyle name="Percent 10 3 3" xfId="1730"/>
    <cellStyle name="Percent 10 3 3 2" xfId="4170"/>
    <cellStyle name="Percent 10 3 3 2 2" xfId="11978"/>
    <cellStyle name="Percent 10 3 3 3" xfId="6610"/>
    <cellStyle name="Percent 10 3 3 3 2" xfId="14418"/>
    <cellStyle name="Percent 10 3 3 4" xfId="9538"/>
    <cellStyle name="Percent 10 3 4" xfId="2218"/>
    <cellStyle name="Percent 10 3 4 2" xfId="4658"/>
    <cellStyle name="Percent 10 3 4 2 2" xfId="12466"/>
    <cellStyle name="Percent 10 3 4 3" xfId="7098"/>
    <cellStyle name="Percent 10 3 4 3 2" xfId="14906"/>
    <cellStyle name="Percent 10 3 4 4" xfId="10026"/>
    <cellStyle name="Percent 10 3 5" xfId="2706"/>
    <cellStyle name="Percent 10 3 5 2" xfId="5146"/>
    <cellStyle name="Percent 10 3 5 2 2" xfId="12954"/>
    <cellStyle name="Percent 10 3 5 3" xfId="7586"/>
    <cellStyle name="Percent 10 3 5 3 2" xfId="15394"/>
    <cellStyle name="Percent 10 3 5 4" xfId="10514"/>
    <cellStyle name="Percent 10 3 6" xfId="3194"/>
    <cellStyle name="Percent 10 3 6 2" xfId="11002"/>
    <cellStyle name="Percent 10 3 7" xfId="5634"/>
    <cellStyle name="Percent 10 3 7 2" xfId="13442"/>
    <cellStyle name="Percent 10 3 8" xfId="8074"/>
    <cellStyle name="Percent 10 3 8 2" xfId="15882"/>
    <cellStyle name="Percent 10 3 9" xfId="8562"/>
    <cellStyle name="Percent 10 4" xfId="998"/>
    <cellStyle name="Percent 10 4 2" xfId="3438"/>
    <cellStyle name="Percent 10 4 2 2" xfId="11246"/>
    <cellStyle name="Percent 10 4 3" xfId="5878"/>
    <cellStyle name="Percent 10 4 3 2" xfId="13686"/>
    <cellStyle name="Percent 10 4 4" xfId="8806"/>
    <cellStyle name="Percent 10 5" xfId="1486"/>
    <cellStyle name="Percent 10 5 2" xfId="3926"/>
    <cellStyle name="Percent 10 5 2 2" xfId="11734"/>
    <cellStyle name="Percent 10 5 3" xfId="6366"/>
    <cellStyle name="Percent 10 5 3 2" xfId="14174"/>
    <cellStyle name="Percent 10 5 4" xfId="9294"/>
    <cellStyle name="Percent 10 6" xfId="1974"/>
    <cellStyle name="Percent 10 6 2" xfId="4414"/>
    <cellStyle name="Percent 10 6 2 2" xfId="12222"/>
    <cellStyle name="Percent 10 6 3" xfId="6854"/>
    <cellStyle name="Percent 10 6 3 2" xfId="14662"/>
    <cellStyle name="Percent 10 6 4" xfId="9782"/>
    <cellStyle name="Percent 10 7" xfId="2462"/>
    <cellStyle name="Percent 10 7 2" xfId="4902"/>
    <cellStyle name="Percent 10 7 2 2" xfId="12710"/>
    <cellStyle name="Percent 10 7 3" xfId="7342"/>
    <cellStyle name="Percent 10 7 3 2" xfId="15150"/>
    <cellStyle name="Percent 10 7 4" xfId="10270"/>
    <cellStyle name="Percent 10 8" xfId="2950"/>
    <cellStyle name="Percent 10 8 2" xfId="10758"/>
    <cellStyle name="Percent 10 9" xfId="5390"/>
    <cellStyle name="Percent 10 9 2" xfId="13198"/>
    <cellStyle name="Percent 11" xfId="535"/>
    <cellStyle name="Percent 11 10" xfId="7856"/>
    <cellStyle name="Percent 11 10 2" xfId="15664"/>
    <cellStyle name="Percent 11 11" xfId="8344"/>
    <cellStyle name="Percent 11 2" xfId="657"/>
    <cellStyle name="Percent 11 2 10" xfId="8466"/>
    <cellStyle name="Percent 11 2 2" xfId="902"/>
    <cellStyle name="Percent 11 2 2 2" xfId="1390"/>
    <cellStyle name="Percent 11 2 2 2 2" xfId="3830"/>
    <cellStyle name="Percent 11 2 2 2 2 2" xfId="11638"/>
    <cellStyle name="Percent 11 2 2 2 3" xfId="6270"/>
    <cellStyle name="Percent 11 2 2 2 3 2" xfId="14078"/>
    <cellStyle name="Percent 11 2 2 2 4" xfId="9198"/>
    <cellStyle name="Percent 11 2 2 3" xfId="1878"/>
    <cellStyle name="Percent 11 2 2 3 2" xfId="4318"/>
    <cellStyle name="Percent 11 2 2 3 2 2" xfId="12126"/>
    <cellStyle name="Percent 11 2 2 3 3" xfId="6758"/>
    <cellStyle name="Percent 11 2 2 3 3 2" xfId="14566"/>
    <cellStyle name="Percent 11 2 2 3 4" xfId="9686"/>
    <cellStyle name="Percent 11 2 2 4" xfId="2366"/>
    <cellStyle name="Percent 11 2 2 4 2" xfId="4806"/>
    <cellStyle name="Percent 11 2 2 4 2 2" xfId="12614"/>
    <cellStyle name="Percent 11 2 2 4 3" xfId="7246"/>
    <cellStyle name="Percent 11 2 2 4 3 2" xfId="15054"/>
    <cellStyle name="Percent 11 2 2 4 4" xfId="10174"/>
    <cellStyle name="Percent 11 2 2 5" xfId="2854"/>
    <cellStyle name="Percent 11 2 2 5 2" xfId="5294"/>
    <cellStyle name="Percent 11 2 2 5 2 2" xfId="13102"/>
    <cellStyle name="Percent 11 2 2 5 3" xfId="7734"/>
    <cellStyle name="Percent 11 2 2 5 3 2" xfId="15542"/>
    <cellStyle name="Percent 11 2 2 5 4" xfId="10662"/>
    <cellStyle name="Percent 11 2 2 6" xfId="3342"/>
    <cellStyle name="Percent 11 2 2 6 2" xfId="11150"/>
    <cellStyle name="Percent 11 2 2 7" xfId="5782"/>
    <cellStyle name="Percent 11 2 2 7 2" xfId="13590"/>
    <cellStyle name="Percent 11 2 2 8" xfId="8222"/>
    <cellStyle name="Percent 11 2 2 8 2" xfId="16030"/>
    <cellStyle name="Percent 11 2 2 9" xfId="8710"/>
    <cellStyle name="Percent 11 2 3" xfId="1146"/>
    <cellStyle name="Percent 11 2 3 2" xfId="3586"/>
    <cellStyle name="Percent 11 2 3 2 2" xfId="11394"/>
    <cellStyle name="Percent 11 2 3 3" xfId="6026"/>
    <cellStyle name="Percent 11 2 3 3 2" xfId="13834"/>
    <cellStyle name="Percent 11 2 3 4" xfId="8954"/>
    <cellStyle name="Percent 11 2 4" xfId="1634"/>
    <cellStyle name="Percent 11 2 4 2" xfId="4074"/>
    <cellStyle name="Percent 11 2 4 2 2" xfId="11882"/>
    <cellStyle name="Percent 11 2 4 3" xfId="6514"/>
    <cellStyle name="Percent 11 2 4 3 2" xfId="14322"/>
    <cellStyle name="Percent 11 2 4 4" xfId="9442"/>
    <cellStyle name="Percent 11 2 5" xfId="2122"/>
    <cellStyle name="Percent 11 2 5 2" xfId="4562"/>
    <cellStyle name="Percent 11 2 5 2 2" xfId="12370"/>
    <cellStyle name="Percent 11 2 5 3" xfId="7002"/>
    <cellStyle name="Percent 11 2 5 3 2" xfId="14810"/>
    <cellStyle name="Percent 11 2 5 4" xfId="9930"/>
    <cellStyle name="Percent 11 2 6" xfId="2610"/>
    <cellStyle name="Percent 11 2 6 2" xfId="5050"/>
    <cellStyle name="Percent 11 2 6 2 2" xfId="12858"/>
    <cellStyle name="Percent 11 2 6 3" xfId="7490"/>
    <cellStyle name="Percent 11 2 6 3 2" xfId="15298"/>
    <cellStyle name="Percent 11 2 6 4" xfId="10418"/>
    <cellStyle name="Percent 11 2 7" xfId="3098"/>
    <cellStyle name="Percent 11 2 7 2" xfId="10906"/>
    <cellStyle name="Percent 11 2 8" xfId="5538"/>
    <cellStyle name="Percent 11 2 8 2" xfId="13346"/>
    <cellStyle name="Percent 11 2 9" xfId="7978"/>
    <cellStyle name="Percent 11 2 9 2" xfId="15786"/>
    <cellStyle name="Percent 11 3" xfId="780"/>
    <cellStyle name="Percent 11 3 2" xfId="1268"/>
    <cellStyle name="Percent 11 3 2 2" xfId="3708"/>
    <cellStyle name="Percent 11 3 2 2 2" xfId="11516"/>
    <cellStyle name="Percent 11 3 2 3" xfId="6148"/>
    <cellStyle name="Percent 11 3 2 3 2" xfId="13956"/>
    <cellStyle name="Percent 11 3 2 4" xfId="9076"/>
    <cellStyle name="Percent 11 3 3" xfId="1756"/>
    <cellStyle name="Percent 11 3 3 2" xfId="4196"/>
    <cellStyle name="Percent 11 3 3 2 2" xfId="12004"/>
    <cellStyle name="Percent 11 3 3 3" xfId="6636"/>
    <cellStyle name="Percent 11 3 3 3 2" xfId="14444"/>
    <cellStyle name="Percent 11 3 3 4" xfId="9564"/>
    <cellStyle name="Percent 11 3 4" xfId="2244"/>
    <cellStyle name="Percent 11 3 4 2" xfId="4684"/>
    <cellStyle name="Percent 11 3 4 2 2" xfId="12492"/>
    <cellStyle name="Percent 11 3 4 3" xfId="7124"/>
    <cellStyle name="Percent 11 3 4 3 2" xfId="14932"/>
    <cellStyle name="Percent 11 3 4 4" xfId="10052"/>
    <cellStyle name="Percent 11 3 5" xfId="2732"/>
    <cellStyle name="Percent 11 3 5 2" xfId="5172"/>
    <cellStyle name="Percent 11 3 5 2 2" xfId="12980"/>
    <cellStyle name="Percent 11 3 5 3" xfId="7612"/>
    <cellStyle name="Percent 11 3 5 3 2" xfId="15420"/>
    <cellStyle name="Percent 11 3 5 4" xfId="10540"/>
    <cellStyle name="Percent 11 3 6" xfId="3220"/>
    <cellStyle name="Percent 11 3 6 2" xfId="11028"/>
    <cellStyle name="Percent 11 3 7" xfId="5660"/>
    <cellStyle name="Percent 11 3 7 2" xfId="13468"/>
    <cellStyle name="Percent 11 3 8" xfId="8100"/>
    <cellStyle name="Percent 11 3 8 2" xfId="15908"/>
    <cellStyle name="Percent 11 3 9" xfId="8588"/>
    <cellStyle name="Percent 11 4" xfId="1024"/>
    <cellStyle name="Percent 11 4 2" xfId="3464"/>
    <cellStyle name="Percent 11 4 2 2" xfId="11272"/>
    <cellStyle name="Percent 11 4 3" xfId="5904"/>
    <cellStyle name="Percent 11 4 3 2" xfId="13712"/>
    <cellStyle name="Percent 11 4 4" xfId="8832"/>
    <cellStyle name="Percent 11 5" xfId="1512"/>
    <cellStyle name="Percent 11 5 2" xfId="3952"/>
    <cellStyle name="Percent 11 5 2 2" xfId="11760"/>
    <cellStyle name="Percent 11 5 3" xfId="6392"/>
    <cellStyle name="Percent 11 5 3 2" xfId="14200"/>
    <cellStyle name="Percent 11 5 4" xfId="9320"/>
    <cellStyle name="Percent 11 6" xfId="2000"/>
    <cellStyle name="Percent 11 6 2" xfId="4440"/>
    <cellStyle name="Percent 11 6 2 2" xfId="12248"/>
    <cellStyle name="Percent 11 6 3" xfId="6880"/>
    <cellStyle name="Percent 11 6 3 2" xfId="14688"/>
    <cellStyle name="Percent 11 6 4" xfId="9808"/>
    <cellStyle name="Percent 11 7" xfId="2488"/>
    <cellStyle name="Percent 11 7 2" xfId="4928"/>
    <cellStyle name="Percent 11 7 2 2" xfId="12736"/>
    <cellStyle name="Percent 11 7 3" xfId="7368"/>
    <cellStyle name="Percent 11 7 3 2" xfId="15176"/>
    <cellStyle name="Percent 11 7 4" xfId="10296"/>
    <cellStyle name="Percent 11 8" xfId="2976"/>
    <cellStyle name="Percent 11 8 2" xfId="10784"/>
    <cellStyle name="Percent 11 9" xfId="5416"/>
    <cellStyle name="Percent 11 9 2" xfId="13224"/>
    <cellStyle name="Percent 12" xfId="536"/>
    <cellStyle name="Percent 12 10" xfId="7857"/>
    <cellStyle name="Percent 12 10 2" xfId="15665"/>
    <cellStyle name="Percent 12 11" xfId="8345"/>
    <cellStyle name="Percent 12 2" xfId="658"/>
    <cellStyle name="Percent 12 2 10" xfId="8467"/>
    <cellStyle name="Percent 12 2 2" xfId="903"/>
    <cellStyle name="Percent 12 2 2 2" xfId="1391"/>
    <cellStyle name="Percent 12 2 2 2 2" xfId="3831"/>
    <cellStyle name="Percent 12 2 2 2 2 2" xfId="11639"/>
    <cellStyle name="Percent 12 2 2 2 3" xfId="6271"/>
    <cellStyle name="Percent 12 2 2 2 3 2" xfId="14079"/>
    <cellStyle name="Percent 12 2 2 2 4" xfId="9199"/>
    <cellStyle name="Percent 12 2 2 3" xfId="1879"/>
    <cellStyle name="Percent 12 2 2 3 2" xfId="4319"/>
    <cellStyle name="Percent 12 2 2 3 2 2" xfId="12127"/>
    <cellStyle name="Percent 12 2 2 3 3" xfId="6759"/>
    <cellStyle name="Percent 12 2 2 3 3 2" xfId="14567"/>
    <cellStyle name="Percent 12 2 2 3 4" xfId="9687"/>
    <cellStyle name="Percent 12 2 2 4" xfId="2367"/>
    <cellStyle name="Percent 12 2 2 4 2" xfId="4807"/>
    <cellStyle name="Percent 12 2 2 4 2 2" xfId="12615"/>
    <cellStyle name="Percent 12 2 2 4 3" xfId="7247"/>
    <cellStyle name="Percent 12 2 2 4 3 2" xfId="15055"/>
    <cellStyle name="Percent 12 2 2 4 4" xfId="10175"/>
    <cellStyle name="Percent 12 2 2 5" xfId="2855"/>
    <cellStyle name="Percent 12 2 2 5 2" xfId="5295"/>
    <cellStyle name="Percent 12 2 2 5 2 2" xfId="13103"/>
    <cellStyle name="Percent 12 2 2 5 3" xfId="7735"/>
    <cellStyle name="Percent 12 2 2 5 3 2" xfId="15543"/>
    <cellStyle name="Percent 12 2 2 5 4" xfId="10663"/>
    <cellStyle name="Percent 12 2 2 6" xfId="3343"/>
    <cellStyle name="Percent 12 2 2 6 2" xfId="11151"/>
    <cellStyle name="Percent 12 2 2 7" xfId="5783"/>
    <cellStyle name="Percent 12 2 2 7 2" xfId="13591"/>
    <cellStyle name="Percent 12 2 2 8" xfId="8223"/>
    <cellStyle name="Percent 12 2 2 8 2" xfId="16031"/>
    <cellStyle name="Percent 12 2 2 9" xfId="8711"/>
    <cellStyle name="Percent 12 2 3" xfId="1147"/>
    <cellStyle name="Percent 12 2 3 2" xfId="3587"/>
    <cellStyle name="Percent 12 2 3 2 2" xfId="11395"/>
    <cellStyle name="Percent 12 2 3 3" xfId="6027"/>
    <cellStyle name="Percent 12 2 3 3 2" xfId="13835"/>
    <cellStyle name="Percent 12 2 3 4" xfId="8955"/>
    <cellStyle name="Percent 12 2 4" xfId="1635"/>
    <cellStyle name="Percent 12 2 4 2" xfId="4075"/>
    <cellStyle name="Percent 12 2 4 2 2" xfId="11883"/>
    <cellStyle name="Percent 12 2 4 3" xfId="6515"/>
    <cellStyle name="Percent 12 2 4 3 2" xfId="14323"/>
    <cellStyle name="Percent 12 2 4 4" xfId="9443"/>
    <cellStyle name="Percent 12 2 5" xfId="2123"/>
    <cellStyle name="Percent 12 2 5 2" xfId="4563"/>
    <cellStyle name="Percent 12 2 5 2 2" xfId="12371"/>
    <cellStyle name="Percent 12 2 5 3" xfId="7003"/>
    <cellStyle name="Percent 12 2 5 3 2" xfId="14811"/>
    <cellStyle name="Percent 12 2 5 4" xfId="9931"/>
    <cellStyle name="Percent 12 2 6" xfId="2611"/>
    <cellStyle name="Percent 12 2 6 2" xfId="5051"/>
    <cellStyle name="Percent 12 2 6 2 2" xfId="12859"/>
    <cellStyle name="Percent 12 2 6 3" xfId="7491"/>
    <cellStyle name="Percent 12 2 6 3 2" xfId="15299"/>
    <cellStyle name="Percent 12 2 6 4" xfId="10419"/>
    <cellStyle name="Percent 12 2 7" xfId="3099"/>
    <cellStyle name="Percent 12 2 7 2" xfId="10907"/>
    <cellStyle name="Percent 12 2 8" xfId="5539"/>
    <cellStyle name="Percent 12 2 8 2" xfId="13347"/>
    <cellStyle name="Percent 12 2 9" xfId="7979"/>
    <cellStyle name="Percent 12 2 9 2" xfId="15787"/>
    <cellStyle name="Percent 12 3" xfId="781"/>
    <cellStyle name="Percent 12 3 2" xfId="1269"/>
    <cellStyle name="Percent 12 3 2 2" xfId="3709"/>
    <cellStyle name="Percent 12 3 2 2 2" xfId="11517"/>
    <cellStyle name="Percent 12 3 2 3" xfId="6149"/>
    <cellStyle name="Percent 12 3 2 3 2" xfId="13957"/>
    <cellStyle name="Percent 12 3 2 4" xfId="9077"/>
    <cellStyle name="Percent 12 3 3" xfId="1757"/>
    <cellStyle name="Percent 12 3 3 2" xfId="4197"/>
    <cellStyle name="Percent 12 3 3 2 2" xfId="12005"/>
    <cellStyle name="Percent 12 3 3 3" xfId="6637"/>
    <cellStyle name="Percent 12 3 3 3 2" xfId="14445"/>
    <cellStyle name="Percent 12 3 3 4" xfId="9565"/>
    <cellStyle name="Percent 12 3 4" xfId="2245"/>
    <cellStyle name="Percent 12 3 4 2" xfId="4685"/>
    <cellStyle name="Percent 12 3 4 2 2" xfId="12493"/>
    <cellStyle name="Percent 12 3 4 3" xfId="7125"/>
    <cellStyle name="Percent 12 3 4 3 2" xfId="14933"/>
    <cellStyle name="Percent 12 3 4 4" xfId="10053"/>
    <cellStyle name="Percent 12 3 5" xfId="2733"/>
    <cellStyle name="Percent 12 3 5 2" xfId="5173"/>
    <cellStyle name="Percent 12 3 5 2 2" xfId="12981"/>
    <cellStyle name="Percent 12 3 5 3" xfId="7613"/>
    <cellStyle name="Percent 12 3 5 3 2" xfId="15421"/>
    <cellStyle name="Percent 12 3 5 4" xfId="10541"/>
    <cellStyle name="Percent 12 3 6" xfId="3221"/>
    <cellStyle name="Percent 12 3 6 2" xfId="11029"/>
    <cellStyle name="Percent 12 3 7" xfId="5661"/>
    <cellStyle name="Percent 12 3 7 2" xfId="13469"/>
    <cellStyle name="Percent 12 3 8" xfId="8101"/>
    <cellStyle name="Percent 12 3 8 2" xfId="15909"/>
    <cellStyle name="Percent 12 3 9" xfId="8589"/>
    <cellStyle name="Percent 12 4" xfId="1025"/>
    <cellStyle name="Percent 12 4 2" xfId="3465"/>
    <cellStyle name="Percent 12 4 2 2" xfId="11273"/>
    <cellStyle name="Percent 12 4 3" xfId="5905"/>
    <cellStyle name="Percent 12 4 3 2" xfId="13713"/>
    <cellStyle name="Percent 12 4 4" xfId="8833"/>
    <cellStyle name="Percent 12 5" xfId="1513"/>
    <cellStyle name="Percent 12 5 2" xfId="3953"/>
    <cellStyle name="Percent 12 5 2 2" xfId="11761"/>
    <cellStyle name="Percent 12 5 3" xfId="6393"/>
    <cellStyle name="Percent 12 5 3 2" xfId="14201"/>
    <cellStyle name="Percent 12 5 4" xfId="9321"/>
    <cellStyle name="Percent 12 6" xfId="2001"/>
    <cellStyle name="Percent 12 6 2" xfId="4441"/>
    <cellStyle name="Percent 12 6 2 2" xfId="12249"/>
    <cellStyle name="Percent 12 6 3" xfId="6881"/>
    <cellStyle name="Percent 12 6 3 2" xfId="14689"/>
    <cellStyle name="Percent 12 6 4" xfId="9809"/>
    <cellStyle name="Percent 12 7" xfId="2489"/>
    <cellStyle name="Percent 12 7 2" xfId="4929"/>
    <cellStyle name="Percent 12 7 2 2" xfId="12737"/>
    <cellStyle name="Percent 12 7 3" xfId="7369"/>
    <cellStyle name="Percent 12 7 3 2" xfId="15177"/>
    <cellStyle name="Percent 12 7 4" xfId="10297"/>
    <cellStyle name="Percent 12 8" xfId="2977"/>
    <cellStyle name="Percent 12 8 2" xfId="10785"/>
    <cellStyle name="Percent 12 9" xfId="5417"/>
    <cellStyle name="Percent 12 9 2" xfId="13225"/>
    <cellStyle name="Percent 13" xfId="539"/>
    <cellStyle name="Percent 13 10" xfId="7860"/>
    <cellStyle name="Percent 13 10 2" xfId="15668"/>
    <cellStyle name="Percent 13 11" xfId="8348"/>
    <cellStyle name="Percent 13 2" xfId="661"/>
    <cellStyle name="Percent 13 2 10" xfId="8470"/>
    <cellStyle name="Percent 13 2 2" xfId="906"/>
    <cellStyle name="Percent 13 2 2 2" xfId="1394"/>
    <cellStyle name="Percent 13 2 2 2 2" xfId="3834"/>
    <cellStyle name="Percent 13 2 2 2 2 2" xfId="11642"/>
    <cellStyle name="Percent 13 2 2 2 3" xfId="6274"/>
    <cellStyle name="Percent 13 2 2 2 3 2" xfId="14082"/>
    <cellStyle name="Percent 13 2 2 2 4" xfId="9202"/>
    <cellStyle name="Percent 13 2 2 3" xfId="1882"/>
    <cellStyle name="Percent 13 2 2 3 2" xfId="4322"/>
    <cellStyle name="Percent 13 2 2 3 2 2" xfId="12130"/>
    <cellStyle name="Percent 13 2 2 3 3" xfId="6762"/>
    <cellStyle name="Percent 13 2 2 3 3 2" xfId="14570"/>
    <cellStyle name="Percent 13 2 2 3 4" xfId="9690"/>
    <cellStyle name="Percent 13 2 2 4" xfId="2370"/>
    <cellStyle name="Percent 13 2 2 4 2" xfId="4810"/>
    <cellStyle name="Percent 13 2 2 4 2 2" xfId="12618"/>
    <cellStyle name="Percent 13 2 2 4 3" xfId="7250"/>
    <cellStyle name="Percent 13 2 2 4 3 2" xfId="15058"/>
    <cellStyle name="Percent 13 2 2 4 4" xfId="10178"/>
    <cellStyle name="Percent 13 2 2 5" xfId="2858"/>
    <cellStyle name="Percent 13 2 2 5 2" xfId="5298"/>
    <cellStyle name="Percent 13 2 2 5 2 2" xfId="13106"/>
    <cellStyle name="Percent 13 2 2 5 3" xfId="7738"/>
    <cellStyle name="Percent 13 2 2 5 3 2" xfId="15546"/>
    <cellStyle name="Percent 13 2 2 5 4" xfId="10666"/>
    <cellStyle name="Percent 13 2 2 6" xfId="3346"/>
    <cellStyle name="Percent 13 2 2 6 2" xfId="11154"/>
    <cellStyle name="Percent 13 2 2 7" xfId="5786"/>
    <cellStyle name="Percent 13 2 2 7 2" xfId="13594"/>
    <cellStyle name="Percent 13 2 2 8" xfId="8226"/>
    <cellStyle name="Percent 13 2 2 8 2" xfId="16034"/>
    <cellStyle name="Percent 13 2 2 9" xfId="8714"/>
    <cellStyle name="Percent 13 2 3" xfId="1150"/>
    <cellStyle name="Percent 13 2 3 2" xfId="3590"/>
    <cellStyle name="Percent 13 2 3 2 2" xfId="11398"/>
    <cellStyle name="Percent 13 2 3 3" xfId="6030"/>
    <cellStyle name="Percent 13 2 3 3 2" xfId="13838"/>
    <cellStyle name="Percent 13 2 3 4" xfId="8958"/>
    <cellStyle name="Percent 13 2 4" xfId="1638"/>
    <cellStyle name="Percent 13 2 4 2" xfId="4078"/>
    <cellStyle name="Percent 13 2 4 2 2" xfId="11886"/>
    <cellStyle name="Percent 13 2 4 3" xfId="6518"/>
    <cellStyle name="Percent 13 2 4 3 2" xfId="14326"/>
    <cellStyle name="Percent 13 2 4 4" xfId="9446"/>
    <cellStyle name="Percent 13 2 5" xfId="2126"/>
    <cellStyle name="Percent 13 2 5 2" xfId="4566"/>
    <cellStyle name="Percent 13 2 5 2 2" xfId="12374"/>
    <cellStyle name="Percent 13 2 5 3" xfId="7006"/>
    <cellStyle name="Percent 13 2 5 3 2" xfId="14814"/>
    <cellStyle name="Percent 13 2 5 4" xfId="9934"/>
    <cellStyle name="Percent 13 2 6" xfId="2614"/>
    <cellStyle name="Percent 13 2 6 2" xfId="5054"/>
    <cellStyle name="Percent 13 2 6 2 2" xfId="12862"/>
    <cellStyle name="Percent 13 2 6 3" xfId="7494"/>
    <cellStyle name="Percent 13 2 6 3 2" xfId="15302"/>
    <cellStyle name="Percent 13 2 6 4" xfId="10422"/>
    <cellStyle name="Percent 13 2 7" xfId="3102"/>
    <cellStyle name="Percent 13 2 7 2" xfId="10910"/>
    <cellStyle name="Percent 13 2 8" xfId="5542"/>
    <cellStyle name="Percent 13 2 8 2" xfId="13350"/>
    <cellStyle name="Percent 13 2 9" xfId="7982"/>
    <cellStyle name="Percent 13 2 9 2" xfId="15790"/>
    <cellStyle name="Percent 13 3" xfId="784"/>
    <cellStyle name="Percent 13 3 2" xfId="1272"/>
    <cellStyle name="Percent 13 3 2 2" xfId="3712"/>
    <cellStyle name="Percent 13 3 2 2 2" xfId="11520"/>
    <cellStyle name="Percent 13 3 2 3" xfId="6152"/>
    <cellStyle name="Percent 13 3 2 3 2" xfId="13960"/>
    <cellStyle name="Percent 13 3 2 4" xfId="9080"/>
    <cellStyle name="Percent 13 3 3" xfId="1760"/>
    <cellStyle name="Percent 13 3 3 2" xfId="4200"/>
    <cellStyle name="Percent 13 3 3 2 2" xfId="12008"/>
    <cellStyle name="Percent 13 3 3 3" xfId="6640"/>
    <cellStyle name="Percent 13 3 3 3 2" xfId="14448"/>
    <cellStyle name="Percent 13 3 3 4" xfId="9568"/>
    <cellStyle name="Percent 13 3 4" xfId="2248"/>
    <cellStyle name="Percent 13 3 4 2" xfId="4688"/>
    <cellStyle name="Percent 13 3 4 2 2" xfId="12496"/>
    <cellStyle name="Percent 13 3 4 3" xfId="7128"/>
    <cellStyle name="Percent 13 3 4 3 2" xfId="14936"/>
    <cellStyle name="Percent 13 3 4 4" xfId="10056"/>
    <cellStyle name="Percent 13 3 5" xfId="2736"/>
    <cellStyle name="Percent 13 3 5 2" xfId="5176"/>
    <cellStyle name="Percent 13 3 5 2 2" xfId="12984"/>
    <cellStyle name="Percent 13 3 5 3" xfId="7616"/>
    <cellStyle name="Percent 13 3 5 3 2" xfId="15424"/>
    <cellStyle name="Percent 13 3 5 4" xfId="10544"/>
    <cellStyle name="Percent 13 3 6" xfId="3224"/>
    <cellStyle name="Percent 13 3 6 2" xfId="11032"/>
    <cellStyle name="Percent 13 3 7" xfId="5664"/>
    <cellStyle name="Percent 13 3 7 2" xfId="13472"/>
    <cellStyle name="Percent 13 3 8" xfId="8104"/>
    <cellStyle name="Percent 13 3 8 2" xfId="15912"/>
    <cellStyle name="Percent 13 3 9" xfId="8592"/>
    <cellStyle name="Percent 13 4" xfId="1028"/>
    <cellStyle name="Percent 13 4 2" xfId="3468"/>
    <cellStyle name="Percent 13 4 2 2" xfId="11276"/>
    <cellStyle name="Percent 13 4 3" xfId="5908"/>
    <cellStyle name="Percent 13 4 3 2" xfId="13716"/>
    <cellStyle name="Percent 13 4 4" xfId="8836"/>
    <cellStyle name="Percent 13 5" xfId="1516"/>
    <cellStyle name="Percent 13 5 2" xfId="3956"/>
    <cellStyle name="Percent 13 5 2 2" xfId="11764"/>
    <cellStyle name="Percent 13 5 3" xfId="6396"/>
    <cellStyle name="Percent 13 5 3 2" xfId="14204"/>
    <cellStyle name="Percent 13 5 4" xfId="9324"/>
    <cellStyle name="Percent 13 6" xfId="2004"/>
    <cellStyle name="Percent 13 6 2" xfId="4444"/>
    <cellStyle name="Percent 13 6 2 2" xfId="12252"/>
    <cellStyle name="Percent 13 6 3" xfId="6884"/>
    <cellStyle name="Percent 13 6 3 2" xfId="14692"/>
    <cellStyle name="Percent 13 6 4" xfId="9812"/>
    <cellStyle name="Percent 13 7" xfId="2492"/>
    <cellStyle name="Percent 13 7 2" xfId="4932"/>
    <cellStyle name="Percent 13 7 2 2" xfId="12740"/>
    <cellStyle name="Percent 13 7 3" xfId="7372"/>
    <cellStyle name="Percent 13 7 3 2" xfId="15180"/>
    <cellStyle name="Percent 13 7 4" xfId="10300"/>
    <cellStyle name="Percent 13 8" xfId="2980"/>
    <cellStyle name="Percent 13 8 2" xfId="10788"/>
    <cellStyle name="Percent 13 9" xfId="5420"/>
    <cellStyle name="Percent 13 9 2" xfId="13228"/>
    <cellStyle name="Percent 14" xfId="542"/>
    <cellStyle name="Percent 14 10" xfId="7863"/>
    <cellStyle name="Percent 14 10 2" xfId="15671"/>
    <cellStyle name="Percent 14 11" xfId="8351"/>
    <cellStyle name="Percent 14 2" xfId="664"/>
    <cellStyle name="Percent 14 2 10" xfId="8473"/>
    <cellStyle name="Percent 14 2 2" xfId="909"/>
    <cellStyle name="Percent 14 2 2 2" xfId="1397"/>
    <cellStyle name="Percent 14 2 2 2 2" xfId="3837"/>
    <cellStyle name="Percent 14 2 2 2 2 2" xfId="11645"/>
    <cellStyle name="Percent 14 2 2 2 3" xfId="6277"/>
    <cellStyle name="Percent 14 2 2 2 3 2" xfId="14085"/>
    <cellStyle name="Percent 14 2 2 2 4" xfId="9205"/>
    <cellStyle name="Percent 14 2 2 3" xfId="1885"/>
    <cellStyle name="Percent 14 2 2 3 2" xfId="4325"/>
    <cellStyle name="Percent 14 2 2 3 2 2" xfId="12133"/>
    <cellStyle name="Percent 14 2 2 3 3" xfId="6765"/>
    <cellStyle name="Percent 14 2 2 3 3 2" xfId="14573"/>
    <cellStyle name="Percent 14 2 2 3 4" xfId="9693"/>
    <cellStyle name="Percent 14 2 2 4" xfId="2373"/>
    <cellStyle name="Percent 14 2 2 4 2" xfId="4813"/>
    <cellStyle name="Percent 14 2 2 4 2 2" xfId="12621"/>
    <cellStyle name="Percent 14 2 2 4 3" xfId="7253"/>
    <cellStyle name="Percent 14 2 2 4 3 2" xfId="15061"/>
    <cellStyle name="Percent 14 2 2 4 4" xfId="10181"/>
    <cellStyle name="Percent 14 2 2 5" xfId="2861"/>
    <cellStyle name="Percent 14 2 2 5 2" xfId="5301"/>
    <cellStyle name="Percent 14 2 2 5 2 2" xfId="13109"/>
    <cellStyle name="Percent 14 2 2 5 3" xfId="7741"/>
    <cellStyle name="Percent 14 2 2 5 3 2" xfId="15549"/>
    <cellStyle name="Percent 14 2 2 5 4" xfId="10669"/>
    <cellStyle name="Percent 14 2 2 6" xfId="3349"/>
    <cellStyle name="Percent 14 2 2 6 2" xfId="11157"/>
    <cellStyle name="Percent 14 2 2 7" xfId="5789"/>
    <cellStyle name="Percent 14 2 2 7 2" xfId="13597"/>
    <cellStyle name="Percent 14 2 2 8" xfId="8229"/>
    <cellStyle name="Percent 14 2 2 8 2" xfId="16037"/>
    <cellStyle name="Percent 14 2 2 9" xfId="8717"/>
    <cellStyle name="Percent 14 2 3" xfId="1153"/>
    <cellStyle name="Percent 14 2 3 2" xfId="3593"/>
    <cellStyle name="Percent 14 2 3 2 2" xfId="11401"/>
    <cellStyle name="Percent 14 2 3 3" xfId="6033"/>
    <cellStyle name="Percent 14 2 3 3 2" xfId="13841"/>
    <cellStyle name="Percent 14 2 3 4" xfId="8961"/>
    <cellStyle name="Percent 14 2 4" xfId="1641"/>
    <cellStyle name="Percent 14 2 4 2" xfId="4081"/>
    <cellStyle name="Percent 14 2 4 2 2" xfId="11889"/>
    <cellStyle name="Percent 14 2 4 3" xfId="6521"/>
    <cellStyle name="Percent 14 2 4 3 2" xfId="14329"/>
    <cellStyle name="Percent 14 2 4 4" xfId="9449"/>
    <cellStyle name="Percent 14 2 5" xfId="2129"/>
    <cellStyle name="Percent 14 2 5 2" xfId="4569"/>
    <cellStyle name="Percent 14 2 5 2 2" xfId="12377"/>
    <cellStyle name="Percent 14 2 5 3" xfId="7009"/>
    <cellStyle name="Percent 14 2 5 3 2" xfId="14817"/>
    <cellStyle name="Percent 14 2 5 4" xfId="9937"/>
    <cellStyle name="Percent 14 2 6" xfId="2617"/>
    <cellStyle name="Percent 14 2 6 2" xfId="5057"/>
    <cellStyle name="Percent 14 2 6 2 2" xfId="12865"/>
    <cellStyle name="Percent 14 2 6 3" xfId="7497"/>
    <cellStyle name="Percent 14 2 6 3 2" xfId="15305"/>
    <cellStyle name="Percent 14 2 6 4" xfId="10425"/>
    <cellStyle name="Percent 14 2 7" xfId="3105"/>
    <cellStyle name="Percent 14 2 7 2" xfId="10913"/>
    <cellStyle name="Percent 14 2 8" xfId="5545"/>
    <cellStyle name="Percent 14 2 8 2" xfId="13353"/>
    <cellStyle name="Percent 14 2 9" xfId="7985"/>
    <cellStyle name="Percent 14 2 9 2" xfId="15793"/>
    <cellStyle name="Percent 14 3" xfId="787"/>
    <cellStyle name="Percent 14 3 2" xfId="1275"/>
    <cellStyle name="Percent 14 3 2 2" xfId="3715"/>
    <cellStyle name="Percent 14 3 2 2 2" xfId="11523"/>
    <cellStyle name="Percent 14 3 2 3" xfId="6155"/>
    <cellStyle name="Percent 14 3 2 3 2" xfId="13963"/>
    <cellStyle name="Percent 14 3 2 4" xfId="9083"/>
    <cellStyle name="Percent 14 3 3" xfId="1763"/>
    <cellStyle name="Percent 14 3 3 2" xfId="4203"/>
    <cellStyle name="Percent 14 3 3 2 2" xfId="12011"/>
    <cellStyle name="Percent 14 3 3 3" xfId="6643"/>
    <cellStyle name="Percent 14 3 3 3 2" xfId="14451"/>
    <cellStyle name="Percent 14 3 3 4" xfId="9571"/>
    <cellStyle name="Percent 14 3 4" xfId="2251"/>
    <cellStyle name="Percent 14 3 4 2" xfId="4691"/>
    <cellStyle name="Percent 14 3 4 2 2" xfId="12499"/>
    <cellStyle name="Percent 14 3 4 3" xfId="7131"/>
    <cellStyle name="Percent 14 3 4 3 2" xfId="14939"/>
    <cellStyle name="Percent 14 3 4 4" xfId="10059"/>
    <cellStyle name="Percent 14 3 5" xfId="2739"/>
    <cellStyle name="Percent 14 3 5 2" xfId="5179"/>
    <cellStyle name="Percent 14 3 5 2 2" xfId="12987"/>
    <cellStyle name="Percent 14 3 5 3" xfId="7619"/>
    <cellStyle name="Percent 14 3 5 3 2" xfId="15427"/>
    <cellStyle name="Percent 14 3 5 4" xfId="10547"/>
    <cellStyle name="Percent 14 3 6" xfId="3227"/>
    <cellStyle name="Percent 14 3 6 2" xfId="11035"/>
    <cellStyle name="Percent 14 3 7" xfId="5667"/>
    <cellStyle name="Percent 14 3 7 2" xfId="13475"/>
    <cellStyle name="Percent 14 3 8" xfId="8107"/>
    <cellStyle name="Percent 14 3 8 2" xfId="15915"/>
    <cellStyle name="Percent 14 3 9" xfId="8595"/>
    <cellStyle name="Percent 14 4" xfId="1031"/>
    <cellStyle name="Percent 14 4 2" xfId="3471"/>
    <cellStyle name="Percent 14 4 2 2" xfId="11279"/>
    <cellStyle name="Percent 14 4 3" xfId="5911"/>
    <cellStyle name="Percent 14 4 3 2" xfId="13719"/>
    <cellStyle name="Percent 14 4 4" xfId="8839"/>
    <cellStyle name="Percent 14 5" xfId="1519"/>
    <cellStyle name="Percent 14 5 2" xfId="3959"/>
    <cellStyle name="Percent 14 5 2 2" xfId="11767"/>
    <cellStyle name="Percent 14 5 3" xfId="6399"/>
    <cellStyle name="Percent 14 5 3 2" xfId="14207"/>
    <cellStyle name="Percent 14 5 4" xfId="9327"/>
    <cellStyle name="Percent 14 6" xfId="2007"/>
    <cellStyle name="Percent 14 6 2" xfId="4447"/>
    <cellStyle name="Percent 14 6 2 2" xfId="12255"/>
    <cellStyle name="Percent 14 6 3" xfId="6887"/>
    <cellStyle name="Percent 14 6 3 2" xfId="14695"/>
    <cellStyle name="Percent 14 6 4" xfId="9815"/>
    <cellStyle name="Percent 14 7" xfId="2495"/>
    <cellStyle name="Percent 14 7 2" xfId="4935"/>
    <cellStyle name="Percent 14 7 2 2" xfId="12743"/>
    <cellStyle name="Percent 14 7 3" xfId="7375"/>
    <cellStyle name="Percent 14 7 3 2" xfId="15183"/>
    <cellStyle name="Percent 14 7 4" xfId="10303"/>
    <cellStyle name="Percent 14 8" xfId="2983"/>
    <cellStyle name="Percent 14 8 2" xfId="10791"/>
    <cellStyle name="Percent 14 9" xfId="5423"/>
    <cellStyle name="Percent 14 9 2" xfId="13231"/>
    <cellStyle name="Percent 15" xfId="543"/>
    <cellStyle name="Percent 15 10" xfId="7864"/>
    <cellStyle name="Percent 15 10 2" xfId="15672"/>
    <cellStyle name="Percent 15 11" xfId="8352"/>
    <cellStyle name="Percent 15 2" xfId="665"/>
    <cellStyle name="Percent 15 2 10" xfId="8474"/>
    <cellStyle name="Percent 15 2 2" xfId="910"/>
    <cellStyle name="Percent 15 2 2 2" xfId="1398"/>
    <cellStyle name="Percent 15 2 2 2 2" xfId="3838"/>
    <cellStyle name="Percent 15 2 2 2 2 2" xfId="11646"/>
    <cellStyle name="Percent 15 2 2 2 3" xfId="6278"/>
    <cellStyle name="Percent 15 2 2 2 3 2" xfId="14086"/>
    <cellStyle name="Percent 15 2 2 2 4" xfId="9206"/>
    <cellStyle name="Percent 15 2 2 3" xfId="1886"/>
    <cellStyle name="Percent 15 2 2 3 2" xfId="4326"/>
    <cellStyle name="Percent 15 2 2 3 2 2" xfId="12134"/>
    <cellStyle name="Percent 15 2 2 3 3" xfId="6766"/>
    <cellStyle name="Percent 15 2 2 3 3 2" xfId="14574"/>
    <cellStyle name="Percent 15 2 2 3 4" xfId="9694"/>
    <cellStyle name="Percent 15 2 2 4" xfId="2374"/>
    <cellStyle name="Percent 15 2 2 4 2" xfId="4814"/>
    <cellStyle name="Percent 15 2 2 4 2 2" xfId="12622"/>
    <cellStyle name="Percent 15 2 2 4 3" xfId="7254"/>
    <cellStyle name="Percent 15 2 2 4 3 2" xfId="15062"/>
    <cellStyle name="Percent 15 2 2 4 4" xfId="10182"/>
    <cellStyle name="Percent 15 2 2 5" xfId="2862"/>
    <cellStyle name="Percent 15 2 2 5 2" xfId="5302"/>
    <cellStyle name="Percent 15 2 2 5 2 2" xfId="13110"/>
    <cellStyle name="Percent 15 2 2 5 3" xfId="7742"/>
    <cellStyle name="Percent 15 2 2 5 3 2" xfId="15550"/>
    <cellStyle name="Percent 15 2 2 5 4" xfId="10670"/>
    <cellStyle name="Percent 15 2 2 6" xfId="3350"/>
    <cellStyle name="Percent 15 2 2 6 2" xfId="11158"/>
    <cellStyle name="Percent 15 2 2 7" xfId="5790"/>
    <cellStyle name="Percent 15 2 2 7 2" xfId="13598"/>
    <cellStyle name="Percent 15 2 2 8" xfId="8230"/>
    <cellStyle name="Percent 15 2 2 8 2" xfId="16038"/>
    <cellStyle name="Percent 15 2 2 9" xfId="8718"/>
    <cellStyle name="Percent 15 2 3" xfId="1154"/>
    <cellStyle name="Percent 15 2 3 2" xfId="3594"/>
    <cellStyle name="Percent 15 2 3 2 2" xfId="11402"/>
    <cellStyle name="Percent 15 2 3 3" xfId="6034"/>
    <cellStyle name="Percent 15 2 3 3 2" xfId="13842"/>
    <cellStyle name="Percent 15 2 3 4" xfId="8962"/>
    <cellStyle name="Percent 15 2 4" xfId="1642"/>
    <cellStyle name="Percent 15 2 4 2" xfId="4082"/>
    <cellStyle name="Percent 15 2 4 2 2" xfId="11890"/>
    <cellStyle name="Percent 15 2 4 3" xfId="6522"/>
    <cellStyle name="Percent 15 2 4 3 2" xfId="14330"/>
    <cellStyle name="Percent 15 2 4 4" xfId="9450"/>
    <cellStyle name="Percent 15 2 5" xfId="2130"/>
    <cellStyle name="Percent 15 2 5 2" xfId="4570"/>
    <cellStyle name="Percent 15 2 5 2 2" xfId="12378"/>
    <cellStyle name="Percent 15 2 5 3" xfId="7010"/>
    <cellStyle name="Percent 15 2 5 3 2" xfId="14818"/>
    <cellStyle name="Percent 15 2 5 4" xfId="9938"/>
    <cellStyle name="Percent 15 2 6" xfId="2618"/>
    <cellStyle name="Percent 15 2 6 2" xfId="5058"/>
    <cellStyle name="Percent 15 2 6 2 2" xfId="12866"/>
    <cellStyle name="Percent 15 2 6 3" xfId="7498"/>
    <cellStyle name="Percent 15 2 6 3 2" xfId="15306"/>
    <cellStyle name="Percent 15 2 6 4" xfId="10426"/>
    <cellStyle name="Percent 15 2 7" xfId="3106"/>
    <cellStyle name="Percent 15 2 7 2" xfId="10914"/>
    <cellStyle name="Percent 15 2 8" xfId="5546"/>
    <cellStyle name="Percent 15 2 8 2" xfId="13354"/>
    <cellStyle name="Percent 15 2 9" xfId="7986"/>
    <cellStyle name="Percent 15 2 9 2" xfId="15794"/>
    <cellStyle name="Percent 15 3" xfId="788"/>
    <cellStyle name="Percent 15 3 2" xfId="1276"/>
    <cellStyle name="Percent 15 3 2 2" xfId="3716"/>
    <cellStyle name="Percent 15 3 2 2 2" xfId="11524"/>
    <cellStyle name="Percent 15 3 2 3" xfId="6156"/>
    <cellStyle name="Percent 15 3 2 3 2" xfId="13964"/>
    <cellStyle name="Percent 15 3 2 4" xfId="9084"/>
    <cellStyle name="Percent 15 3 3" xfId="1764"/>
    <cellStyle name="Percent 15 3 3 2" xfId="4204"/>
    <cellStyle name="Percent 15 3 3 2 2" xfId="12012"/>
    <cellStyle name="Percent 15 3 3 3" xfId="6644"/>
    <cellStyle name="Percent 15 3 3 3 2" xfId="14452"/>
    <cellStyle name="Percent 15 3 3 4" xfId="9572"/>
    <cellStyle name="Percent 15 3 4" xfId="2252"/>
    <cellStyle name="Percent 15 3 4 2" xfId="4692"/>
    <cellStyle name="Percent 15 3 4 2 2" xfId="12500"/>
    <cellStyle name="Percent 15 3 4 3" xfId="7132"/>
    <cellStyle name="Percent 15 3 4 3 2" xfId="14940"/>
    <cellStyle name="Percent 15 3 4 4" xfId="10060"/>
    <cellStyle name="Percent 15 3 5" xfId="2740"/>
    <cellStyle name="Percent 15 3 5 2" xfId="5180"/>
    <cellStyle name="Percent 15 3 5 2 2" xfId="12988"/>
    <cellStyle name="Percent 15 3 5 3" xfId="7620"/>
    <cellStyle name="Percent 15 3 5 3 2" xfId="15428"/>
    <cellStyle name="Percent 15 3 5 4" xfId="10548"/>
    <cellStyle name="Percent 15 3 6" xfId="3228"/>
    <cellStyle name="Percent 15 3 6 2" xfId="11036"/>
    <cellStyle name="Percent 15 3 7" xfId="5668"/>
    <cellStyle name="Percent 15 3 7 2" xfId="13476"/>
    <cellStyle name="Percent 15 3 8" xfId="8108"/>
    <cellStyle name="Percent 15 3 8 2" xfId="15916"/>
    <cellStyle name="Percent 15 3 9" xfId="8596"/>
    <cellStyle name="Percent 15 4" xfId="1032"/>
    <cellStyle name="Percent 15 4 2" xfId="3472"/>
    <cellStyle name="Percent 15 4 2 2" xfId="11280"/>
    <cellStyle name="Percent 15 4 3" xfId="5912"/>
    <cellStyle name="Percent 15 4 3 2" xfId="13720"/>
    <cellStyle name="Percent 15 4 4" xfId="8840"/>
    <cellStyle name="Percent 15 5" xfId="1520"/>
    <cellStyle name="Percent 15 5 2" xfId="3960"/>
    <cellStyle name="Percent 15 5 2 2" xfId="11768"/>
    <cellStyle name="Percent 15 5 3" xfId="6400"/>
    <cellStyle name="Percent 15 5 3 2" xfId="14208"/>
    <cellStyle name="Percent 15 5 4" xfId="9328"/>
    <cellStyle name="Percent 15 6" xfId="2008"/>
    <cellStyle name="Percent 15 6 2" xfId="4448"/>
    <cellStyle name="Percent 15 6 2 2" xfId="12256"/>
    <cellStyle name="Percent 15 6 3" xfId="6888"/>
    <cellStyle name="Percent 15 6 3 2" xfId="14696"/>
    <cellStyle name="Percent 15 6 4" xfId="9816"/>
    <cellStyle name="Percent 15 7" xfId="2496"/>
    <cellStyle name="Percent 15 7 2" xfId="4936"/>
    <cellStyle name="Percent 15 7 2 2" xfId="12744"/>
    <cellStyle name="Percent 15 7 3" xfId="7376"/>
    <cellStyle name="Percent 15 7 3 2" xfId="15184"/>
    <cellStyle name="Percent 15 7 4" xfId="10304"/>
    <cellStyle name="Percent 15 8" xfId="2984"/>
    <cellStyle name="Percent 15 8 2" xfId="10792"/>
    <cellStyle name="Percent 15 9" xfId="5424"/>
    <cellStyle name="Percent 15 9 2" xfId="13232"/>
    <cellStyle name="Percent 16" xfId="544"/>
    <cellStyle name="Percent 16 10" xfId="7865"/>
    <cellStyle name="Percent 16 10 2" xfId="15673"/>
    <cellStyle name="Percent 16 11" xfId="8353"/>
    <cellStyle name="Percent 16 2" xfId="666"/>
    <cellStyle name="Percent 16 2 10" xfId="8475"/>
    <cellStyle name="Percent 16 2 2" xfId="911"/>
    <cellStyle name="Percent 16 2 2 2" xfId="1399"/>
    <cellStyle name="Percent 16 2 2 2 2" xfId="3839"/>
    <cellStyle name="Percent 16 2 2 2 2 2" xfId="11647"/>
    <cellStyle name="Percent 16 2 2 2 3" xfId="6279"/>
    <cellStyle name="Percent 16 2 2 2 3 2" xfId="14087"/>
    <cellStyle name="Percent 16 2 2 2 4" xfId="9207"/>
    <cellStyle name="Percent 16 2 2 3" xfId="1887"/>
    <cellStyle name="Percent 16 2 2 3 2" xfId="4327"/>
    <cellStyle name="Percent 16 2 2 3 2 2" xfId="12135"/>
    <cellStyle name="Percent 16 2 2 3 3" xfId="6767"/>
    <cellStyle name="Percent 16 2 2 3 3 2" xfId="14575"/>
    <cellStyle name="Percent 16 2 2 3 4" xfId="9695"/>
    <cellStyle name="Percent 16 2 2 4" xfId="2375"/>
    <cellStyle name="Percent 16 2 2 4 2" xfId="4815"/>
    <cellStyle name="Percent 16 2 2 4 2 2" xfId="12623"/>
    <cellStyle name="Percent 16 2 2 4 3" xfId="7255"/>
    <cellStyle name="Percent 16 2 2 4 3 2" xfId="15063"/>
    <cellStyle name="Percent 16 2 2 4 4" xfId="10183"/>
    <cellStyle name="Percent 16 2 2 5" xfId="2863"/>
    <cellStyle name="Percent 16 2 2 5 2" xfId="5303"/>
    <cellStyle name="Percent 16 2 2 5 2 2" xfId="13111"/>
    <cellStyle name="Percent 16 2 2 5 3" xfId="7743"/>
    <cellStyle name="Percent 16 2 2 5 3 2" xfId="15551"/>
    <cellStyle name="Percent 16 2 2 5 4" xfId="10671"/>
    <cellStyle name="Percent 16 2 2 6" xfId="3351"/>
    <cellStyle name="Percent 16 2 2 6 2" xfId="11159"/>
    <cellStyle name="Percent 16 2 2 7" xfId="5791"/>
    <cellStyle name="Percent 16 2 2 7 2" xfId="13599"/>
    <cellStyle name="Percent 16 2 2 8" xfId="8231"/>
    <cellStyle name="Percent 16 2 2 8 2" xfId="16039"/>
    <cellStyle name="Percent 16 2 2 9" xfId="8719"/>
    <cellStyle name="Percent 16 2 3" xfId="1155"/>
    <cellStyle name="Percent 16 2 3 2" xfId="3595"/>
    <cellStyle name="Percent 16 2 3 2 2" xfId="11403"/>
    <cellStyle name="Percent 16 2 3 3" xfId="6035"/>
    <cellStyle name="Percent 16 2 3 3 2" xfId="13843"/>
    <cellStyle name="Percent 16 2 3 4" xfId="8963"/>
    <cellStyle name="Percent 16 2 4" xfId="1643"/>
    <cellStyle name="Percent 16 2 4 2" xfId="4083"/>
    <cellStyle name="Percent 16 2 4 2 2" xfId="11891"/>
    <cellStyle name="Percent 16 2 4 3" xfId="6523"/>
    <cellStyle name="Percent 16 2 4 3 2" xfId="14331"/>
    <cellStyle name="Percent 16 2 4 4" xfId="9451"/>
    <cellStyle name="Percent 16 2 5" xfId="2131"/>
    <cellStyle name="Percent 16 2 5 2" xfId="4571"/>
    <cellStyle name="Percent 16 2 5 2 2" xfId="12379"/>
    <cellStyle name="Percent 16 2 5 3" xfId="7011"/>
    <cellStyle name="Percent 16 2 5 3 2" xfId="14819"/>
    <cellStyle name="Percent 16 2 5 4" xfId="9939"/>
    <cellStyle name="Percent 16 2 6" xfId="2619"/>
    <cellStyle name="Percent 16 2 6 2" xfId="5059"/>
    <cellStyle name="Percent 16 2 6 2 2" xfId="12867"/>
    <cellStyle name="Percent 16 2 6 3" xfId="7499"/>
    <cellStyle name="Percent 16 2 6 3 2" xfId="15307"/>
    <cellStyle name="Percent 16 2 6 4" xfId="10427"/>
    <cellStyle name="Percent 16 2 7" xfId="3107"/>
    <cellStyle name="Percent 16 2 7 2" xfId="10915"/>
    <cellStyle name="Percent 16 2 8" xfId="5547"/>
    <cellStyle name="Percent 16 2 8 2" xfId="13355"/>
    <cellStyle name="Percent 16 2 9" xfId="7987"/>
    <cellStyle name="Percent 16 2 9 2" xfId="15795"/>
    <cellStyle name="Percent 16 3" xfId="789"/>
    <cellStyle name="Percent 16 3 2" xfId="1277"/>
    <cellStyle name="Percent 16 3 2 2" xfId="3717"/>
    <cellStyle name="Percent 16 3 2 2 2" xfId="11525"/>
    <cellStyle name="Percent 16 3 2 3" xfId="6157"/>
    <cellStyle name="Percent 16 3 2 3 2" xfId="13965"/>
    <cellStyle name="Percent 16 3 2 4" xfId="9085"/>
    <cellStyle name="Percent 16 3 3" xfId="1765"/>
    <cellStyle name="Percent 16 3 3 2" xfId="4205"/>
    <cellStyle name="Percent 16 3 3 2 2" xfId="12013"/>
    <cellStyle name="Percent 16 3 3 3" xfId="6645"/>
    <cellStyle name="Percent 16 3 3 3 2" xfId="14453"/>
    <cellStyle name="Percent 16 3 3 4" xfId="9573"/>
    <cellStyle name="Percent 16 3 4" xfId="2253"/>
    <cellStyle name="Percent 16 3 4 2" xfId="4693"/>
    <cellStyle name="Percent 16 3 4 2 2" xfId="12501"/>
    <cellStyle name="Percent 16 3 4 3" xfId="7133"/>
    <cellStyle name="Percent 16 3 4 3 2" xfId="14941"/>
    <cellStyle name="Percent 16 3 4 4" xfId="10061"/>
    <cellStyle name="Percent 16 3 5" xfId="2741"/>
    <cellStyle name="Percent 16 3 5 2" xfId="5181"/>
    <cellStyle name="Percent 16 3 5 2 2" xfId="12989"/>
    <cellStyle name="Percent 16 3 5 3" xfId="7621"/>
    <cellStyle name="Percent 16 3 5 3 2" xfId="15429"/>
    <cellStyle name="Percent 16 3 5 4" xfId="10549"/>
    <cellStyle name="Percent 16 3 6" xfId="3229"/>
    <cellStyle name="Percent 16 3 6 2" xfId="11037"/>
    <cellStyle name="Percent 16 3 7" xfId="5669"/>
    <cellStyle name="Percent 16 3 7 2" xfId="13477"/>
    <cellStyle name="Percent 16 3 8" xfId="8109"/>
    <cellStyle name="Percent 16 3 8 2" xfId="15917"/>
    <cellStyle name="Percent 16 3 9" xfId="8597"/>
    <cellStyle name="Percent 16 4" xfId="1033"/>
    <cellStyle name="Percent 16 4 2" xfId="3473"/>
    <cellStyle name="Percent 16 4 2 2" xfId="11281"/>
    <cellStyle name="Percent 16 4 3" xfId="5913"/>
    <cellStyle name="Percent 16 4 3 2" xfId="13721"/>
    <cellStyle name="Percent 16 4 4" xfId="8841"/>
    <cellStyle name="Percent 16 5" xfId="1521"/>
    <cellStyle name="Percent 16 5 2" xfId="3961"/>
    <cellStyle name="Percent 16 5 2 2" xfId="11769"/>
    <cellStyle name="Percent 16 5 3" xfId="6401"/>
    <cellStyle name="Percent 16 5 3 2" xfId="14209"/>
    <cellStyle name="Percent 16 5 4" xfId="9329"/>
    <cellStyle name="Percent 16 6" xfId="2009"/>
    <cellStyle name="Percent 16 6 2" xfId="4449"/>
    <cellStyle name="Percent 16 6 2 2" xfId="12257"/>
    <cellStyle name="Percent 16 6 3" xfId="6889"/>
    <cellStyle name="Percent 16 6 3 2" xfId="14697"/>
    <cellStyle name="Percent 16 6 4" xfId="9817"/>
    <cellStyle name="Percent 16 7" xfId="2497"/>
    <cellStyle name="Percent 16 7 2" xfId="4937"/>
    <cellStyle name="Percent 16 7 2 2" xfId="12745"/>
    <cellStyle name="Percent 16 7 3" xfId="7377"/>
    <cellStyle name="Percent 16 7 3 2" xfId="15185"/>
    <cellStyle name="Percent 16 7 4" xfId="10305"/>
    <cellStyle name="Percent 16 8" xfId="2985"/>
    <cellStyle name="Percent 16 8 2" xfId="10793"/>
    <cellStyle name="Percent 16 9" xfId="5425"/>
    <cellStyle name="Percent 16 9 2" xfId="13233"/>
    <cellStyle name="Percent 17" xfId="546"/>
    <cellStyle name="Percent 17 10" xfId="7867"/>
    <cellStyle name="Percent 17 10 2" xfId="15675"/>
    <cellStyle name="Percent 17 11" xfId="8355"/>
    <cellStyle name="Percent 17 2" xfId="668"/>
    <cellStyle name="Percent 17 2 10" xfId="8477"/>
    <cellStyle name="Percent 17 2 2" xfId="913"/>
    <cellStyle name="Percent 17 2 2 2" xfId="1401"/>
    <cellStyle name="Percent 17 2 2 2 2" xfId="3841"/>
    <cellStyle name="Percent 17 2 2 2 2 2" xfId="11649"/>
    <cellStyle name="Percent 17 2 2 2 3" xfId="6281"/>
    <cellStyle name="Percent 17 2 2 2 3 2" xfId="14089"/>
    <cellStyle name="Percent 17 2 2 2 4" xfId="9209"/>
    <cellStyle name="Percent 17 2 2 3" xfId="1889"/>
    <cellStyle name="Percent 17 2 2 3 2" xfId="4329"/>
    <cellStyle name="Percent 17 2 2 3 2 2" xfId="12137"/>
    <cellStyle name="Percent 17 2 2 3 3" xfId="6769"/>
    <cellStyle name="Percent 17 2 2 3 3 2" xfId="14577"/>
    <cellStyle name="Percent 17 2 2 3 4" xfId="9697"/>
    <cellStyle name="Percent 17 2 2 4" xfId="2377"/>
    <cellStyle name="Percent 17 2 2 4 2" xfId="4817"/>
    <cellStyle name="Percent 17 2 2 4 2 2" xfId="12625"/>
    <cellStyle name="Percent 17 2 2 4 3" xfId="7257"/>
    <cellStyle name="Percent 17 2 2 4 3 2" xfId="15065"/>
    <cellStyle name="Percent 17 2 2 4 4" xfId="10185"/>
    <cellStyle name="Percent 17 2 2 5" xfId="2865"/>
    <cellStyle name="Percent 17 2 2 5 2" xfId="5305"/>
    <cellStyle name="Percent 17 2 2 5 2 2" xfId="13113"/>
    <cellStyle name="Percent 17 2 2 5 3" xfId="7745"/>
    <cellStyle name="Percent 17 2 2 5 3 2" xfId="15553"/>
    <cellStyle name="Percent 17 2 2 5 4" xfId="10673"/>
    <cellStyle name="Percent 17 2 2 6" xfId="3353"/>
    <cellStyle name="Percent 17 2 2 6 2" xfId="11161"/>
    <cellStyle name="Percent 17 2 2 7" xfId="5793"/>
    <cellStyle name="Percent 17 2 2 7 2" xfId="13601"/>
    <cellStyle name="Percent 17 2 2 8" xfId="8233"/>
    <cellStyle name="Percent 17 2 2 8 2" xfId="16041"/>
    <cellStyle name="Percent 17 2 2 9" xfId="8721"/>
    <cellStyle name="Percent 17 2 3" xfId="1157"/>
    <cellStyle name="Percent 17 2 3 2" xfId="3597"/>
    <cellStyle name="Percent 17 2 3 2 2" xfId="11405"/>
    <cellStyle name="Percent 17 2 3 3" xfId="6037"/>
    <cellStyle name="Percent 17 2 3 3 2" xfId="13845"/>
    <cellStyle name="Percent 17 2 3 4" xfId="8965"/>
    <cellStyle name="Percent 17 2 4" xfId="1645"/>
    <cellStyle name="Percent 17 2 4 2" xfId="4085"/>
    <cellStyle name="Percent 17 2 4 2 2" xfId="11893"/>
    <cellStyle name="Percent 17 2 4 3" xfId="6525"/>
    <cellStyle name="Percent 17 2 4 3 2" xfId="14333"/>
    <cellStyle name="Percent 17 2 4 4" xfId="9453"/>
    <cellStyle name="Percent 17 2 5" xfId="2133"/>
    <cellStyle name="Percent 17 2 5 2" xfId="4573"/>
    <cellStyle name="Percent 17 2 5 2 2" xfId="12381"/>
    <cellStyle name="Percent 17 2 5 3" xfId="7013"/>
    <cellStyle name="Percent 17 2 5 3 2" xfId="14821"/>
    <cellStyle name="Percent 17 2 5 4" xfId="9941"/>
    <cellStyle name="Percent 17 2 6" xfId="2621"/>
    <cellStyle name="Percent 17 2 6 2" xfId="5061"/>
    <cellStyle name="Percent 17 2 6 2 2" xfId="12869"/>
    <cellStyle name="Percent 17 2 6 3" xfId="7501"/>
    <cellStyle name="Percent 17 2 6 3 2" xfId="15309"/>
    <cellStyle name="Percent 17 2 6 4" xfId="10429"/>
    <cellStyle name="Percent 17 2 7" xfId="3109"/>
    <cellStyle name="Percent 17 2 7 2" xfId="10917"/>
    <cellStyle name="Percent 17 2 8" xfId="5549"/>
    <cellStyle name="Percent 17 2 8 2" xfId="13357"/>
    <cellStyle name="Percent 17 2 9" xfId="7989"/>
    <cellStyle name="Percent 17 2 9 2" xfId="15797"/>
    <cellStyle name="Percent 17 3" xfId="791"/>
    <cellStyle name="Percent 17 3 2" xfId="1279"/>
    <cellStyle name="Percent 17 3 2 2" xfId="3719"/>
    <cellStyle name="Percent 17 3 2 2 2" xfId="11527"/>
    <cellStyle name="Percent 17 3 2 3" xfId="6159"/>
    <cellStyle name="Percent 17 3 2 3 2" xfId="13967"/>
    <cellStyle name="Percent 17 3 2 4" xfId="9087"/>
    <cellStyle name="Percent 17 3 3" xfId="1767"/>
    <cellStyle name="Percent 17 3 3 2" xfId="4207"/>
    <cellStyle name="Percent 17 3 3 2 2" xfId="12015"/>
    <cellStyle name="Percent 17 3 3 3" xfId="6647"/>
    <cellStyle name="Percent 17 3 3 3 2" xfId="14455"/>
    <cellStyle name="Percent 17 3 3 4" xfId="9575"/>
    <cellStyle name="Percent 17 3 4" xfId="2255"/>
    <cellStyle name="Percent 17 3 4 2" xfId="4695"/>
    <cellStyle name="Percent 17 3 4 2 2" xfId="12503"/>
    <cellStyle name="Percent 17 3 4 3" xfId="7135"/>
    <cellStyle name="Percent 17 3 4 3 2" xfId="14943"/>
    <cellStyle name="Percent 17 3 4 4" xfId="10063"/>
    <cellStyle name="Percent 17 3 5" xfId="2743"/>
    <cellStyle name="Percent 17 3 5 2" xfId="5183"/>
    <cellStyle name="Percent 17 3 5 2 2" xfId="12991"/>
    <cellStyle name="Percent 17 3 5 3" xfId="7623"/>
    <cellStyle name="Percent 17 3 5 3 2" xfId="15431"/>
    <cellStyle name="Percent 17 3 5 4" xfId="10551"/>
    <cellStyle name="Percent 17 3 6" xfId="3231"/>
    <cellStyle name="Percent 17 3 6 2" xfId="11039"/>
    <cellStyle name="Percent 17 3 7" xfId="5671"/>
    <cellStyle name="Percent 17 3 7 2" xfId="13479"/>
    <cellStyle name="Percent 17 3 8" xfId="8111"/>
    <cellStyle name="Percent 17 3 8 2" xfId="15919"/>
    <cellStyle name="Percent 17 3 9" xfId="8599"/>
    <cellStyle name="Percent 17 4" xfId="1035"/>
    <cellStyle name="Percent 17 4 2" xfId="3475"/>
    <cellStyle name="Percent 17 4 2 2" xfId="11283"/>
    <cellStyle name="Percent 17 4 3" xfId="5915"/>
    <cellStyle name="Percent 17 4 3 2" xfId="13723"/>
    <cellStyle name="Percent 17 4 4" xfId="8843"/>
    <cellStyle name="Percent 17 5" xfId="1523"/>
    <cellStyle name="Percent 17 5 2" xfId="3963"/>
    <cellStyle name="Percent 17 5 2 2" xfId="11771"/>
    <cellStyle name="Percent 17 5 3" xfId="6403"/>
    <cellStyle name="Percent 17 5 3 2" xfId="14211"/>
    <cellStyle name="Percent 17 5 4" xfId="9331"/>
    <cellStyle name="Percent 17 6" xfId="2011"/>
    <cellStyle name="Percent 17 6 2" xfId="4451"/>
    <cellStyle name="Percent 17 6 2 2" xfId="12259"/>
    <cellStyle name="Percent 17 6 3" xfId="6891"/>
    <cellStyle name="Percent 17 6 3 2" xfId="14699"/>
    <cellStyle name="Percent 17 6 4" xfId="9819"/>
    <cellStyle name="Percent 17 7" xfId="2499"/>
    <cellStyle name="Percent 17 7 2" xfId="4939"/>
    <cellStyle name="Percent 17 7 2 2" xfId="12747"/>
    <cellStyle name="Percent 17 7 3" xfId="7379"/>
    <cellStyle name="Percent 17 7 3 2" xfId="15187"/>
    <cellStyle name="Percent 17 7 4" xfId="10307"/>
    <cellStyle name="Percent 17 8" xfId="2987"/>
    <cellStyle name="Percent 17 8 2" xfId="10795"/>
    <cellStyle name="Percent 17 9" xfId="5427"/>
    <cellStyle name="Percent 17 9 2" xfId="13235"/>
    <cellStyle name="Percent 18" xfId="547"/>
    <cellStyle name="Percent 18 10" xfId="7868"/>
    <cellStyle name="Percent 18 10 2" xfId="15676"/>
    <cellStyle name="Percent 18 11" xfId="8356"/>
    <cellStyle name="Percent 18 2" xfId="669"/>
    <cellStyle name="Percent 18 2 10" xfId="8478"/>
    <cellStyle name="Percent 18 2 2" xfId="914"/>
    <cellStyle name="Percent 18 2 2 2" xfId="1402"/>
    <cellStyle name="Percent 18 2 2 2 2" xfId="3842"/>
    <cellStyle name="Percent 18 2 2 2 2 2" xfId="11650"/>
    <cellStyle name="Percent 18 2 2 2 3" xfId="6282"/>
    <cellStyle name="Percent 18 2 2 2 3 2" xfId="14090"/>
    <cellStyle name="Percent 18 2 2 2 4" xfId="9210"/>
    <cellStyle name="Percent 18 2 2 3" xfId="1890"/>
    <cellStyle name="Percent 18 2 2 3 2" xfId="4330"/>
    <cellStyle name="Percent 18 2 2 3 2 2" xfId="12138"/>
    <cellStyle name="Percent 18 2 2 3 3" xfId="6770"/>
    <cellStyle name="Percent 18 2 2 3 3 2" xfId="14578"/>
    <cellStyle name="Percent 18 2 2 3 4" xfId="9698"/>
    <cellStyle name="Percent 18 2 2 4" xfId="2378"/>
    <cellStyle name="Percent 18 2 2 4 2" xfId="4818"/>
    <cellStyle name="Percent 18 2 2 4 2 2" xfId="12626"/>
    <cellStyle name="Percent 18 2 2 4 3" xfId="7258"/>
    <cellStyle name="Percent 18 2 2 4 3 2" xfId="15066"/>
    <cellStyle name="Percent 18 2 2 4 4" xfId="10186"/>
    <cellStyle name="Percent 18 2 2 5" xfId="2866"/>
    <cellStyle name="Percent 18 2 2 5 2" xfId="5306"/>
    <cellStyle name="Percent 18 2 2 5 2 2" xfId="13114"/>
    <cellStyle name="Percent 18 2 2 5 3" xfId="7746"/>
    <cellStyle name="Percent 18 2 2 5 3 2" xfId="15554"/>
    <cellStyle name="Percent 18 2 2 5 4" xfId="10674"/>
    <cellStyle name="Percent 18 2 2 6" xfId="3354"/>
    <cellStyle name="Percent 18 2 2 6 2" xfId="11162"/>
    <cellStyle name="Percent 18 2 2 7" xfId="5794"/>
    <cellStyle name="Percent 18 2 2 7 2" xfId="13602"/>
    <cellStyle name="Percent 18 2 2 8" xfId="8234"/>
    <cellStyle name="Percent 18 2 2 8 2" xfId="16042"/>
    <cellStyle name="Percent 18 2 2 9" xfId="8722"/>
    <cellStyle name="Percent 18 2 3" xfId="1158"/>
    <cellStyle name="Percent 18 2 3 2" xfId="3598"/>
    <cellStyle name="Percent 18 2 3 2 2" xfId="11406"/>
    <cellStyle name="Percent 18 2 3 3" xfId="6038"/>
    <cellStyle name="Percent 18 2 3 3 2" xfId="13846"/>
    <cellStyle name="Percent 18 2 3 4" xfId="8966"/>
    <cellStyle name="Percent 18 2 4" xfId="1646"/>
    <cellStyle name="Percent 18 2 4 2" xfId="4086"/>
    <cellStyle name="Percent 18 2 4 2 2" xfId="11894"/>
    <cellStyle name="Percent 18 2 4 3" xfId="6526"/>
    <cellStyle name="Percent 18 2 4 3 2" xfId="14334"/>
    <cellStyle name="Percent 18 2 4 4" xfId="9454"/>
    <cellStyle name="Percent 18 2 5" xfId="2134"/>
    <cellStyle name="Percent 18 2 5 2" xfId="4574"/>
    <cellStyle name="Percent 18 2 5 2 2" xfId="12382"/>
    <cellStyle name="Percent 18 2 5 3" xfId="7014"/>
    <cellStyle name="Percent 18 2 5 3 2" xfId="14822"/>
    <cellStyle name="Percent 18 2 5 4" xfId="9942"/>
    <cellStyle name="Percent 18 2 6" xfId="2622"/>
    <cellStyle name="Percent 18 2 6 2" xfId="5062"/>
    <cellStyle name="Percent 18 2 6 2 2" xfId="12870"/>
    <cellStyle name="Percent 18 2 6 3" xfId="7502"/>
    <cellStyle name="Percent 18 2 6 3 2" xfId="15310"/>
    <cellStyle name="Percent 18 2 6 4" xfId="10430"/>
    <cellStyle name="Percent 18 2 7" xfId="3110"/>
    <cellStyle name="Percent 18 2 7 2" xfId="10918"/>
    <cellStyle name="Percent 18 2 8" xfId="5550"/>
    <cellStyle name="Percent 18 2 8 2" xfId="13358"/>
    <cellStyle name="Percent 18 2 9" xfId="7990"/>
    <cellStyle name="Percent 18 2 9 2" xfId="15798"/>
    <cellStyle name="Percent 18 3" xfId="792"/>
    <cellStyle name="Percent 18 3 2" xfId="1280"/>
    <cellStyle name="Percent 18 3 2 2" xfId="3720"/>
    <cellStyle name="Percent 18 3 2 2 2" xfId="11528"/>
    <cellStyle name="Percent 18 3 2 3" xfId="6160"/>
    <cellStyle name="Percent 18 3 2 3 2" xfId="13968"/>
    <cellStyle name="Percent 18 3 2 4" xfId="9088"/>
    <cellStyle name="Percent 18 3 3" xfId="1768"/>
    <cellStyle name="Percent 18 3 3 2" xfId="4208"/>
    <cellStyle name="Percent 18 3 3 2 2" xfId="12016"/>
    <cellStyle name="Percent 18 3 3 3" xfId="6648"/>
    <cellStyle name="Percent 18 3 3 3 2" xfId="14456"/>
    <cellStyle name="Percent 18 3 3 4" xfId="9576"/>
    <cellStyle name="Percent 18 3 4" xfId="2256"/>
    <cellStyle name="Percent 18 3 4 2" xfId="4696"/>
    <cellStyle name="Percent 18 3 4 2 2" xfId="12504"/>
    <cellStyle name="Percent 18 3 4 3" xfId="7136"/>
    <cellStyle name="Percent 18 3 4 3 2" xfId="14944"/>
    <cellStyle name="Percent 18 3 4 4" xfId="10064"/>
    <cellStyle name="Percent 18 3 5" xfId="2744"/>
    <cellStyle name="Percent 18 3 5 2" xfId="5184"/>
    <cellStyle name="Percent 18 3 5 2 2" xfId="12992"/>
    <cellStyle name="Percent 18 3 5 3" xfId="7624"/>
    <cellStyle name="Percent 18 3 5 3 2" xfId="15432"/>
    <cellStyle name="Percent 18 3 5 4" xfId="10552"/>
    <cellStyle name="Percent 18 3 6" xfId="3232"/>
    <cellStyle name="Percent 18 3 6 2" xfId="11040"/>
    <cellStyle name="Percent 18 3 7" xfId="5672"/>
    <cellStyle name="Percent 18 3 7 2" xfId="13480"/>
    <cellStyle name="Percent 18 3 8" xfId="8112"/>
    <cellStyle name="Percent 18 3 8 2" xfId="15920"/>
    <cellStyle name="Percent 18 3 9" xfId="8600"/>
    <cellStyle name="Percent 18 4" xfId="1036"/>
    <cellStyle name="Percent 18 4 2" xfId="3476"/>
    <cellStyle name="Percent 18 4 2 2" xfId="11284"/>
    <cellStyle name="Percent 18 4 3" xfId="5916"/>
    <cellStyle name="Percent 18 4 3 2" xfId="13724"/>
    <cellStyle name="Percent 18 4 4" xfId="8844"/>
    <cellStyle name="Percent 18 5" xfId="1524"/>
    <cellStyle name="Percent 18 5 2" xfId="3964"/>
    <cellStyle name="Percent 18 5 2 2" xfId="11772"/>
    <cellStyle name="Percent 18 5 3" xfId="6404"/>
    <cellStyle name="Percent 18 5 3 2" xfId="14212"/>
    <cellStyle name="Percent 18 5 4" xfId="9332"/>
    <cellStyle name="Percent 18 6" xfId="2012"/>
    <cellStyle name="Percent 18 6 2" xfId="4452"/>
    <cellStyle name="Percent 18 6 2 2" xfId="12260"/>
    <cellStyle name="Percent 18 6 3" xfId="6892"/>
    <cellStyle name="Percent 18 6 3 2" xfId="14700"/>
    <cellStyle name="Percent 18 6 4" xfId="9820"/>
    <cellStyle name="Percent 18 7" xfId="2500"/>
    <cellStyle name="Percent 18 7 2" xfId="4940"/>
    <cellStyle name="Percent 18 7 2 2" xfId="12748"/>
    <cellStyle name="Percent 18 7 3" xfId="7380"/>
    <cellStyle name="Percent 18 7 3 2" xfId="15188"/>
    <cellStyle name="Percent 18 7 4" xfId="10308"/>
    <cellStyle name="Percent 18 8" xfId="2988"/>
    <cellStyle name="Percent 18 8 2" xfId="10796"/>
    <cellStyle name="Percent 18 9" xfId="5428"/>
    <cellStyle name="Percent 18 9 2" xfId="13236"/>
    <cellStyle name="Percent 19" xfId="549"/>
    <cellStyle name="Percent 19 10" xfId="7870"/>
    <cellStyle name="Percent 19 10 2" xfId="15678"/>
    <cellStyle name="Percent 19 11" xfId="8358"/>
    <cellStyle name="Percent 19 2" xfId="671"/>
    <cellStyle name="Percent 19 2 10" xfId="8480"/>
    <cellStyle name="Percent 19 2 2" xfId="916"/>
    <cellStyle name="Percent 19 2 2 2" xfId="1404"/>
    <cellStyle name="Percent 19 2 2 2 2" xfId="3844"/>
    <cellStyle name="Percent 19 2 2 2 2 2" xfId="11652"/>
    <cellStyle name="Percent 19 2 2 2 3" xfId="6284"/>
    <cellStyle name="Percent 19 2 2 2 3 2" xfId="14092"/>
    <cellStyle name="Percent 19 2 2 2 4" xfId="9212"/>
    <cellStyle name="Percent 19 2 2 3" xfId="1892"/>
    <cellStyle name="Percent 19 2 2 3 2" xfId="4332"/>
    <cellStyle name="Percent 19 2 2 3 2 2" xfId="12140"/>
    <cellStyle name="Percent 19 2 2 3 3" xfId="6772"/>
    <cellStyle name="Percent 19 2 2 3 3 2" xfId="14580"/>
    <cellStyle name="Percent 19 2 2 3 4" xfId="9700"/>
    <cellStyle name="Percent 19 2 2 4" xfId="2380"/>
    <cellStyle name="Percent 19 2 2 4 2" xfId="4820"/>
    <cellStyle name="Percent 19 2 2 4 2 2" xfId="12628"/>
    <cellStyle name="Percent 19 2 2 4 3" xfId="7260"/>
    <cellStyle name="Percent 19 2 2 4 3 2" xfId="15068"/>
    <cellStyle name="Percent 19 2 2 4 4" xfId="10188"/>
    <cellStyle name="Percent 19 2 2 5" xfId="2868"/>
    <cellStyle name="Percent 19 2 2 5 2" xfId="5308"/>
    <cellStyle name="Percent 19 2 2 5 2 2" xfId="13116"/>
    <cellStyle name="Percent 19 2 2 5 3" xfId="7748"/>
    <cellStyle name="Percent 19 2 2 5 3 2" xfId="15556"/>
    <cellStyle name="Percent 19 2 2 5 4" xfId="10676"/>
    <cellStyle name="Percent 19 2 2 6" xfId="3356"/>
    <cellStyle name="Percent 19 2 2 6 2" xfId="11164"/>
    <cellStyle name="Percent 19 2 2 7" xfId="5796"/>
    <cellStyle name="Percent 19 2 2 7 2" xfId="13604"/>
    <cellStyle name="Percent 19 2 2 8" xfId="8236"/>
    <cellStyle name="Percent 19 2 2 8 2" xfId="16044"/>
    <cellStyle name="Percent 19 2 2 9" xfId="8724"/>
    <cellStyle name="Percent 19 2 3" xfId="1160"/>
    <cellStyle name="Percent 19 2 3 2" xfId="3600"/>
    <cellStyle name="Percent 19 2 3 2 2" xfId="11408"/>
    <cellStyle name="Percent 19 2 3 3" xfId="6040"/>
    <cellStyle name="Percent 19 2 3 3 2" xfId="13848"/>
    <cellStyle name="Percent 19 2 3 4" xfId="8968"/>
    <cellStyle name="Percent 19 2 4" xfId="1648"/>
    <cellStyle name="Percent 19 2 4 2" xfId="4088"/>
    <cellStyle name="Percent 19 2 4 2 2" xfId="11896"/>
    <cellStyle name="Percent 19 2 4 3" xfId="6528"/>
    <cellStyle name="Percent 19 2 4 3 2" xfId="14336"/>
    <cellStyle name="Percent 19 2 4 4" xfId="9456"/>
    <cellStyle name="Percent 19 2 5" xfId="2136"/>
    <cellStyle name="Percent 19 2 5 2" xfId="4576"/>
    <cellStyle name="Percent 19 2 5 2 2" xfId="12384"/>
    <cellStyle name="Percent 19 2 5 3" xfId="7016"/>
    <cellStyle name="Percent 19 2 5 3 2" xfId="14824"/>
    <cellStyle name="Percent 19 2 5 4" xfId="9944"/>
    <cellStyle name="Percent 19 2 6" xfId="2624"/>
    <cellStyle name="Percent 19 2 6 2" xfId="5064"/>
    <cellStyle name="Percent 19 2 6 2 2" xfId="12872"/>
    <cellStyle name="Percent 19 2 6 3" xfId="7504"/>
    <cellStyle name="Percent 19 2 6 3 2" xfId="15312"/>
    <cellStyle name="Percent 19 2 6 4" xfId="10432"/>
    <cellStyle name="Percent 19 2 7" xfId="3112"/>
    <cellStyle name="Percent 19 2 7 2" xfId="10920"/>
    <cellStyle name="Percent 19 2 8" xfId="5552"/>
    <cellStyle name="Percent 19 2 8 2" xfId="13360"/>
    <cellStyle name="Percent 19 2 9" xfId="7992"/>
    <cellStyle name="Percent 19 2 9 2" xfId="15800"/>
    <cellStyle name="Percent 19 3" xfId="794"/>
    <cellStyle name="Percent 19 3 2" xfId="1282"/>
    <cellStyle name="Percent 19 3 2 2" xfId="3722"/>
    <cellStyle name="Percent 19 3 2 2 2" xfId="11530"/>
    <cellStyle name="Percent 19 3 2 3" xfId="6162"/>
    <cellStyle name="Percent 19 3 2 3 2" xfId="13970"/>
    <cellStyle name="Percent 19 3 2 4" xfId="9090"/>
    <cellStyle name="Percent 19 3 3" xfId="1770"/>
    <cellStyle name="Percent 19 3 3 2" xfId="4210"/>
    <cellStyle name="Percent 19 3 3 2 2" xfId="12018"/>
    <cellStyle name="Percent 19 3 3 3" xfId="6650"/>
    <cellStyle name="Percent 19 3 3 3 2" xfId="14458"/>
    <cellStyle name="Percent 19 3 3 4" xfId="9578"/>
    <cellStyle name="Percent 19 3 4" xfId="2258"/>
    <cellStyle name="Percent 19 3 4 2" xfId="4698"/>
    <cellStyle name="Percent 19 3 4 2 2" xfId="12506"/>
    <cellStyle name="Percent 19 3 4 3" xfId="7138"/>
    <cellStyle name="Percent 19 3 4 3 2" xfId="14946"/>
    <cellStyle name="Percent 19 3 4 4" xfId="10066"/>
    <cellStyle name="Percent 19 3 5" xfId="2746"/>
    <cellStyle name="Percent 19 3 5 2" xfId="5186"/>
    <cellStyle name="Percent 19 3 5 2 2" xfId="12994"/>
    <cellStyle name="Percent 19 3 5 3" xfId="7626"/>
    <cellStyle name="Percent 19 3 5 3 2" xfId="15434"/>
    <cellStyle name="Percent 19 3 5 4" xfId="10554"/>
    <cellStyle name="Percent 19 3 6" xfId="3234"/>
    <cellStyle name="Percent 19 3 6 2" xfId="11042"/>
    <cellStyle name="Percent 19 3 7" xfId="5674"/>
    <cellStyle name="Percent 19 3 7 2" xfId="13482"/>
    <cellStyle name="Percent 19 3 8" xfId="8114"/>
    <cellStyle name="Percent 19 3 8 2" xfId="15922"/>
    <cellStyle name="Percent 19 3 9" xfId="8602"/>
    <cellStyle name="Percent 19 4" xfId="1038"/>
    <cellStyle name="Percent 19 4 2" xfId="3478"/>
    <cellStyle name="Percent 19 4 2 2" xfId="11286"/>
    <cellStyle name="Percent 19 4 3" xfId="5918"/>
    <cellStyle name="Percent 19 4 3 2" xfId="13726"/>
    <cellStyle name="Percent 19 4 4" xfId="8846"/>
    <cellStyle name="Percent 19 5" xfId="1526"/>
    <cellStyle name="Percent 19 5 2" xfId="3966"/>
    <cellStyle name="Percent 19 5 2 2" xfId="11774"/>
    <cellStyle name="Percent 19 5 3" xfId="6406"/>
    <cellStyle name="Percent 19 5 3 2" xfId="14214"/>
    <cellStyle name="Percent 19 5 4" xfId="9334"/>
    <cellStyle name="Percent 19 6" xfId="2014"/>
    <cellStyle name="Percent 19 6 2" xfId="4454"/>
    <cellStyle name="Percent 19 6 2 2" xfId="12262"/>
    <cellStyle name="Percent 19 6 3" xfId="6894"/>
    <cellStyle name="Percent 19 6 3 2" xfId="14702"/>
    <cellStyle name="Percent 19 6 4" xfId="9822"/>
    <cellStyle name="Percent 19 7" xfId="2502"/>
    <cellStyle name="Percent 19 7 2" xfId="4942"/>
    <cellStyle name="Percent 19 7 2 2" xfId="12750"/>
    <cellStyle name="Percent 19 7 3" xfId="7382"/>
    <cellStyle name="Percent 19 7 3 2" xfId="15190"/>
    <cellStyle name="Percent 19 7 4" xfId="10310"/>
    <cellStyle name="Percent 19 8" xfId="2990"/>
    <cellStyle name="Percent 19 8 2" xfId="10798"/>
    <cellStyle name="Percent 19 9" xfId="5430"/>
    <cellStyle name="Percent 19 9 2" xfId="13238"/>
    <cellStyle name="Percent 2" xfId="149"/>
    <cellStyle name="Percent 2 2" xfId="302"/>
    <cellStyle name="Percent 20" xfId="551"/>
    <cellStyle name="Percent 20 10" xfId="7872"/>
    <cellStyle name="Percent 20 10 2" xfId="15680"/>
    <cellStyle name="Percent 20 11" xfId="8360"/>
    <cellStyle name="Percent 20 2" xfId="673"/>
    <cellStyle name="Percent 20 2 10" xfId="8482"/>
    <cellStyle name="Percent 20 2 2" xfId="918"/>
    <cellStyle name="Percent 20 2 2 2" xfId="1406"/>
    <cellStyle name="Percent 20 2 2 2 2" xfId="3846"/>
    <cellStyle name="Percent 20 2 2 2 2 2" xfId="11654"/>
    <cellStyle name="Percent 20 2 2 2 3" xfId="6286"/>
    <cellStyle name="Percent 20 2 2 2 3 2" xfId="14094"/>
    <cellStyle name="Percent 20 2 2 2 4" xfId="9214"/>
    <cellStyle name="Percent 20 2 2 3" xfId="1894"/>
    <cellStyle name="Percent 20 2 2 3 2" xfId="4334"/>
    <cellStyle name="Percent 20 2 2 3 2 2" xfId="12142"/>
    <cellStyle name="Percent 20 2 2 3 3" xfId="6774"/>
    <cellStyle name="Percent 20 2 2 3 3 2" xfId="14582"/>
    <cellStyle name="Percent 20 2 2 3 4" xfId="9702"/>
    <cellStyle name="Percent 20 2 2 4" xfId="2382"/>
    <cellStyle name="Percent 20 2 2 4 2" xfId="4822"/>
    <cellStyle name="Percent 20 2 2 4 2 2" xfId="12630"/>
    <cellStyle name="Percent 20 2 2 4 3" xfId="7262"/>
    <cellStyle name="Percent 20 2 2 4 3 2" xfId="15070"/>
    <cellStyle name="Percent 20 2 2 4 4" xfId="10190"/>
    <cellStyle name="Percent 20 2 2 5" xfId="2870"/>
    <cellStyle name="Percent 20 2 2 5 2" xfId="5310"/>
    <cellStyle name="Percent 20 2 2 5 2 2" xfId="13118"/>
    <cellStyle name="Percent 20 2 2 5 3" xfId="7750"/>
    <cellStyle name="Percent 20 2 2 5 3 2" xfId="15558"/>
    <cellStyle name="Percent 20 2 2 5 4" xfId="10678"/>
    <cellStyle name="Percent 20 2 2 6" xfId="3358"/>
    <cellStyle name="Percent 20 2 2 6 2" xfId="11166"/>
    <cellStyle name="Percent 20 2 2 7" xfId="5798"/>
    <cellStyle name="Percent 20 2 2 7 2" xfId="13606"/>
    <cellStyle name="Percent 20 2 2 8" xfId="8238"/>
    <cellStyle name="Percent 20 2 2 8 2" xfId="16046"/>
    <cellStyle name="Percent 20 2 2 9" xfId="8726"/>
    <cellStyle name="Percent 20 2 3" xfId="1162"/>
    <cellStyle name="Percent 20 2 3 2" xfId="3602"/>
    <cellStyle name="Percent 20 2 3 2 2" xfId="11410"/>
    <cellStyle name="Percent 20 2 3 3" xfId="6042"/>
    <cellStyle name="Percent 20 2 3 3 2" xfId="13850"/>
    <cellStyle name="Percent 20 2 3 4" xfId="8970"/>
    <cellStyle name="Percent 20 2 4" xfId="1650"/>
    <cellStyle name="Percent 20 2 4 2" xfId="4090"/>
    <cellStyle name="Percent 20 2 4 2 2" xfId="11898"/>
    <cellStyle name="Percent 20 2 4 3" xfId="6530"/>
    <cellStyle name="Percent 20 2 4 3 2" xfId="14338"/>
    <cellStyle name="Percent 20 2 4 4" xfId="9458"/>
    <cellStyle name="Percent 20 2 5" xfId="2138"/>
    <cellStyle name="Percent 20 2 5 2" xfId="4578"/>
    <cellStyle name="Percent 20 2 5 2 2" xfId="12386"/>
    <cellStyle name="Percent 20 2 5 3" xfId="7018"/>
    <cellStyle name="Percent 20 2 5 3 2" xfId="14826"/>
    <cellStyle name="Percent 20 2 5 4" xfId="9946"/>
    <cellStyle name="Percent 20 2 6" xfId="2626"/>
    <cellStyle name="Percent 20 2 6 2" xfId="5066"/>
    <cellStyle name="Percent 20 2 6 2 2" xfId="12874"/>
    <cellStyle name="Percent 20 2 6 3" xfId="7506"/>
    <cellStyle name="Percent 20 2 6 3 2" xfId="15314"/>
    <cellStyle name="Percent 20 2 6 4" xfId="10434"/>
    <cellStyle name="Percent 20 2 7" xfId="3114"/>
    <cellStyle name="Percent 20 2 7 2" xfId="10922"/>
    <cellStyle name="Percent 20 2 8" xfId="5554"/>
    <cellStyle name="Percent 20 2 8 2" xfId="13362"/>
    <cellStyle name="Percent 20 2 9" xfId="7994"/>
    <cellStyle name="Percent 20 2 9 2" xfId="15802"/>
    <cellStyle name="Percent 20 3" xfId="796"/>
    <cellStyle name="Percent 20 3 2" xfId="1284"/>
    <cellStyle name="Percent 20 3 2 2" xfId="3724"/>
    <cellStyle name="Percent 20 3 2 2 2" xfId="11532"/>
    <cellStyle name="Percent 20 3 2 3" xfId="6164"/>
    <cellStyle name="Percent 20 3 2 3 2" xfId="13972"/>
    <cellStyle name="Percent 20 3 2 4" xfId="9092"/>
    <cellStyle name="Percent 20 3 3" xfId="1772"/>
    <cellStyle name="Percent 20 3 3 2" xfId="4212"/>
    <cellStyle name="Percent 20 3 3 2 2" xfId="12020"/>
    <cellStyle name="Percent 20 3 3 3" xfId="6652"/>
    <cellStyle name="Percent 20 3 3 3 2" xfId="14460"/>
    <cellStyle name="Percent 20 3 3 4" xfId="9580"/>
    <cellStyle name="Percent 20 3 4" xfId="2260"/>
    <cellStyle name="Percent 20 3 4 2" xfId="4700"/>
    <cellStyle name="Percent 20 3 4 2 2" xfId="12508"/>
    <cellStyle name="Percent 20 3 4 3" xfId="7140"/>
    <cellStyle name="Percent 20 3 4 3 2" xfId="14948"/>
    <cellStyle name="Percent 20 3 4 4" xfId="10068"/>
    <cellStyle name="Percent 20 3 5" xfId="2748"/>
    <cellStyle name="Percent 20 3 5 2" xfId="5188"/>
    <cellStyle name="Percent 20 3 5 2 2" xfId="12996"/>
    <cellStyle name="Percent 20 3 5 3" xfId="7628"/>
    <cellStyle name="Percent 20 3 5 3 2" xfId="15436"/>
    <cellStyle name="Percent 20 3 5 4" xfId="10556"/>
    <cellStyle name="Percent 20 3 6" xfId="3236"/>
    <cellStyle name="Percent 20 3 6 2" xfId="11044"/>
    <cellStyle name="Percent 20 3 7" xfId="5676"/>
    <cellStyle name="Percent 20 3 7 2" xfId="13484"/>
    <cellStyle name="Percent 20 3 8" xfId="8116"/>
    <cellStyle name="Percent 20 3 8 2" xfId="15924"/>
    <cellStyle name="Percent 20 3 9" xfId="8604"/>
    <cellStyle name="Percent 20 4" xfId="1040"/>
    <cellStyle name="Percent 20 4 2" xfId="3480"/>
    <cellStyle name="Percent 20 4 2 2" xfId="11288"/>
    <cellStyle name="Percent 20 4 3" xfId="5920"/>
    <cellStyle name="Percent 20 4 3 2" xfId="13728"/>
    <cellStyle name="Percent 20 4 4" xfId="8848"/>
    <cellStyle name="Percent 20 5" xfId="1528"/>
    <cellStyle name="Percent 20 5 2" xfId="3968"/>
    <cellStyle name="Percent 20 5 2 2" xfId="11776"/>
    <cellStyle name="Percent 20 5 3" xfId="6408"/>
    <cellStyle name="Percent 20 5 3 2" xfId="14216"/>
    <cellStyle name="Percent 20 5 4" xfId="9336"/>
    <cellStyle name="Percent 20 6" xfId="2016"/>
    <cellStyle name="Percent 20 6 2" xfId="4456"/>
    <cellStyle name="Percent 20 6 2 2" xfId="12264"/>
    <cellStyle name="Percent 20 6 3" xfId="6896"/>
    <cellStyle name="Percent 20 6 3 2" xfId="14704"/>
    <cellStyle name="Percent 20 6 4" xfId="9824"/>
    <cellStyle name="Percent 20 7" xfId="2504"/>
    <cellStyle name="Percent 20 7 2" xfId="4944"/>
    <cellStyle name="Percent 20 7 2 2" xfId="12752"/>
    <cellStyle name="Percent 20 7 3" xfId="7384"/>
    <cellStyle name="Percent 20 7 3 2" xfId="15192"/>
    <cellStyle name="Percent 20 7 4" xfId="10312"/>
    <cellStyle name="Percent 20 8" xfId="2992"/>
    <cellStyle name="Percent 20 8 2" xfId="10800"/>
    <cellStyle name="Percent 20 9" xfId="5432"/>
    <cellStyle name="Percent 20 9 2" xfId="13240"/>
    <cellStyle name="Percent 21" xfId="552"/>
    <cellStyle name="Percent 21 10" xfId="7873"/>
    <cellStyle name="Percent 21 10 2" xfId="15681"/>
    <cellStyle name="Percent 21 11" xfId="8361"/>
    <cellStyle name="Percent 21 2" xfId="674"/>
    <cellStyle name="Percent 21 2 10" xfId="8483"/>
    <cellStyle name="Percent 21 2 2" xfId="919"/>
    <cellStyle name="Percent 21 2 2 2" xfId="1407"/>
    <cellStyle name="Percent 21 2 2 2 2" xfId="3847"/>
    <cellStyle name="Percent 21 2 2 2 2 2" xfId="11655"/>
    <cellStyle name="Percent 21 2 2 2 3" xfId="6287"/>
    <cellStyle name="Percent 21 2 2 2 3 2" xfId="14095"/>
    <cellStyle name="Percent 21 2 2 2 4" xfId="9215"/>
    <cellStyle name="Percent 21 2 2 3" xfId="1895"/>
    <cellStyle name="Percent 21 2 2 3 2" xfId="4335"/>
    <cellStyle name="Percent 21 2 2 3 2 2" xfId="12143"/>
    <cellStyle name="Percent 21 2 2 3 3" xfId="6775"/>
    <cellStyle name="Percent 21 2 2 3 3 2" xfId="14583"/>
    <cellStyle name="Percent 21 2 2 3 4" xfId="9703"/>
    <cellStyle name="Percent 21 2 2 4" xfId="2383"/>
    <cellStyle name="Percent 21 2 2 4 2" xfId="4823"/>
    <cellStyle name="Percent 21 2 2 4 2 2" xfId="12631"/>
    <cellStyle name="Percent 21 2 2 4 3" xfId="7263"/>
    <cellStyle name="Percent 21 2 2 4 3 2" xfId="15071"/>
    <cellStyle name="Percent 21 2 2 4 4" xfId="10191"/>
    <cellStyle name="Percent 21 2 2 5" xfId="2871"/>
    <cellStyle name="Percent 21 2 2 5 2" xfId="5311"/>
    <cellStyle name="Percent 21 2 2 5 2 2" xfId="13119"/>
    <cellStyle name="Percent 21 2 2 5 3" xfId="7751"/>
    <cellStyle name="Percent 21 2 2 5 3 2" xfId="15559"/>
    <cellStyle name="Percent 21 2 2 5 4" xfId="10679"/>
    <cellStyle name="Percent 21 2 2 6" xfId="3359"/>
    <cellStyle name="Percent 21 2 2 6 2" xfId="11167"/>
    <cellStyle name="Percent 21 2 2 7" xfId="5799"/>
    <cellStyle name="Percent 21 2 2 7 2" xfId="13607"/>
    <cellStyle name="Percent 21 2 2 8" xfId="8239"/>
    <cellStyle name="Percent 21 2 2 8 2" xfId="16047"/>
    <cellStyle name="Percent 21 2 2 9" xfId="8727"/>
    <cellStyle name="Percent 21 2 3" xfId="1163"/>
    <cellStyle name="Percent 21 2 3 2" xfId="3603"/>
    <cellStyle name="Percent 21 2 3 2 2" xfId="11411"/>
    <cellStyle name="Percent 21 2 3 3" xfId="6043"/>
    <cellStyle name="Percent 21 2 3 3 2" xfId="13851"/>
    <cellStyle name="Percent 21 2 3 4" xfId="8971"/>
    <cellStyle name="Percent 21 2 4" xfId="1651"/>
    <cellStyle name="Percent 21 2 4 2" xfId="4091"/>
    <cellStyle name="Percent 21 2 4 2 2" xfId="11899"/>
    <cellStyle name="Percent 21 2 4 3" xfId="6531"/>
    <cellStyle name="Percent 21 2 4 3 2" xfId="14339"/>
    <cellStyle name="Percent 21 2 4 4" xfId="9459"/>
    <cellStyle name="Percent 21 2 5" xfId="2139"/>
    <cellStyle name="Percent 21 2 5 2" xfId="4579"/>
    <cellStyle name="Percent 21 2 5 2 2" xfId="12387"/>
    <cellStyle name="Percent 21 2 5 3" xfId="7019"/>
    <cellStyle name="Percent 21 2 5 3 2" xfId="14827"/>
    <cellStyle name="Percent 21 2 5 4" xfId="9947"/>
    <cellStyle name="Percent 21 2 6" xfId="2627"/>
    <cellStyle name="Percent 21 2 6 2" xfId="5067"/>
    <cellStyle name="Percent 21 2 6 2 2" xfId="12875"/>
    <cellStyle name="Percent 21 2 6 3" xfId="7507"/>
    <cellStyle name="Percent 21 2 6 3 2" xfId="15315"/>
    <cellStyle name="Percent 21 2 6 4" xfId="10435"/>
    <cellStyle name="Percent 21 2 7" xfId="3115"/>
    <cellStyle name="Percent 21 2 7 2" xfId="10923"/>
    <cellStyle name="Percent 21 2 8" xfId="5555"/>
    <cellStyle name="Percent 21 2 8 2" xfId="13363"/>
    <cellStyle name="Percent 21 2 9" xfId="7995"/>
    <cellStyle name="Percent 21 2 9 2" xfId="15803"/>
    <cellStyle name="Percent 21 3" xfId="797"/>
    <cellStyle name="Percent 21 3 2" xfId="1285"/>
    <cellStyle name="Percent 21 3 2 2" xfId="3725"/>
    <cellStyle name="Percent 21 3 2 2 2" xfId="11533"/>
    <cellStyle name="Percent 21 3 2 3" xfId="6165"/>
    <cellStyle name="Percent 21 3 2 3 2" xfId="13973"/>
    <cellStyle name="Percent 21 3 2 4" xfId="9093"/>
    <cellStyle name="Percent 21 3 3" xfId="1773"/>
    <cellStyle name="Percent 21 3 3 2" xfId="4213"/>
    <cellStyle name="Percent 21 3 3 2 2" xfId="12021"/>
    <cellStyle name="Percent 21 3 3 3" xfId="6653"/>
    <cellStyle name="Percent 21 3 3 3 2" xfId="14461"/>
    <cellStyle name="Percent 21 3 3 4" xfId="9581"/>
    <cellStyle name="Percent 21 3 4" xfId="2261"/>
    <cellStyle name="Percent 21 3 4 2" xfId="4701"/>
    <cellStyle name="Percent 21 3 4 2 2" xfId="12509"/>
    <cellStyle name="Percent 21 3 4 3" xfId="7141"/>
    <cellStyle name="Percent 21 3 4 3 2" xfId="14949"/>
    <cellStyle name="Percent 21 3 4 4" xfId="10069"/>
    <cellStyle name="Percent 21 3 5" xfId="2749"/>
    <cellStyle name="Percent 21 3 5 2" xfId="5189"/>
    <cellStyle name="Percent 21 3 5 2 2" xfId="12997"/>
    <cellStyle name="Percent 21 3 5 3" xfId="7629"/>
    <cellStyle name="Percent 21 3 5 3 2" xfId="15437"/>
    <cellStyle name="Percent 21 3 5 4" xfId="10557"/>
    <cellStyle name="Percent 21 3 6" xfId="3237"/>
    <cellStyle name="Percent 21 3 6 2" xfId="11045"/>
    <cellStyle name="Percent 21 3 7" xfId="5677"/>
    <cellStyle name="Percent 21 3 7 2" xfId="13485"/>
    <cellStyle name="Percent 21 3 8" xfId="8117"/>
    <cellStyle name="Percent 21 3 8 2" xfId="15925"/>
    <cellStyle name="Percent 21 3 9" xfId="8605"/>
    <cellStyle name="Percent 21 4" xfId="1041"/>
    <cellStyle name="Percent 21 4 2" xfId="3481"/>
    <cellStyle name="Percent 21 4 2 2" xfId="11289"/>
    <cellStyle name="Percent 21 4 3" xfId="5921"/>
    <cellStyle name="Percent 21 4 3 2" xfId="13729"/>
    <cellStyle name="Percent 21 4 4" xfId="8849"/>
    <cellStyle name="Percent 21 5" xfId="1529"/>
    <cellStyle name="Percent 21 5 2" xfId="3969"/>
    <cellStyle name="Percent 21 5 2 2" xfId="11777"/>
    <cellStyle name="Percent 21 5 3" xfId="6409"/>
    <cellStyle name="Percent 21 5 3 2" xfId="14217"/>
    <cellStyle name="Percent 21 5 4" xfId="9337"/>
    <cellStyle name="Percent 21 6" xfId="2017"/>
    <cellStyle name="Percent 21 6 2" xfId="4457"/>
    <cellStyle name="Percent 21 6 2 2" xfId="12265"/>
    <cellStyle name="Percent 21 6 3" xfId="6897"/>
    <cellStyle name="Percent 21 6 3 2" xfId="14705"/>
    <cellStyle name="Percent 21 6 4" xfId="9825"/>
    <cellStyle name="Percent 21 7" xfId="2505"/>
    <cellStyle name="Percent 21 7 2" xfId="4945"/>
    <cellStyle name="Percent 21 7 2 2" xfId="12753"/>
    <cellStyle name="Percent 21 7 3" xfId="7385"/>
    <cellStyle name="Percent 21 7 3 2" xfId="15193"/>
    <cellStyle name="Percent 21 7 4" xfId="10313"/>
    <cellStyle name="Percent 21 8" xfId="2993"/>
    <cellStyle name="Percent 21 8 2" xfId="10801"/>
    <cellStyle name="Percent 21 9" xfId="5433"/>
    <cellStyle name="Percent 21 9 2" xfId="13241"/>
    <cellStyle name="Percent 22" xfId="553"/>
    <cellStyle name="Percent 22 10" xfId="7874"/>
    <cellStyle name="Percent 22 10 2" xfId="15682"/>
    <cellStyle name="Percent 22 11" xfId="8362"/>
    <cellStyle name="Percent 22 2" xfId="675"/>
    <cellStyle name="Percent 22 2 10" xfId="8484"/>
    <cellStyle name="Percent 22 2 2" xfId="920"/>
    <cellStyle name="Percent 22 2 2 2" xfId="1408"/>
    <cellStyle name="Percent 22 2 2 2 2" xfId="3848"/>
    <cellStyle name="Percent 22 2 2 2 2 2" xfId="11656"/>
    <cellStyle name="Percent 22 2 2 2 3" xfId="6288"/>
    <cellStyle name="Percent 22 2 2 2 3 2" xfId="14096"/>
    <cellStyle name="Percent 22 2 2 2 4" xfId="9216"/>
    <cellStyle name="Percent 22 2 2 3" xfId="1896"/>
    <cellStyle name="Percent 22 2 2 3 2" xfId="4336"/>
    <cellStyle name="Percent 22 2 2 3 2 2" xfId="12144"/>
    <cellStyle name="Percent 22 2 2 3 3" xfId="6776"/>
    <cellStyle name="Percent 22 2 2 3 3 2" xfId="14584"/>
    <cellStyle name="Percent 22 2 2 3 4" xfId="9704"/>
    <cellStyle name="Percent 22 2 2 4" xfId="2384"/>
    <cellStyle name="Percent 22 2 2 4 2" xfId="4824"/>
    <cellStyle name="Percent 22 2 2 4 2 2" xfId="12632"/>
    <cellStyle name="Percent 22 2 2 4 3" xfId="7264"/>
    <cellStyle name="Percent 22 2 2 4 3 2" xfId="15072"/>
    <cellStyle name="Percent 22 2 2 4 4" xfId="10192"/>
    <cellStyle name="Percent 22 2 2 5" xfId="2872"/>
    <cellStyle name="Percent 22 2 2 5 2" xfId="5312"/>
    <cellStyle name="Percent 22 2 2 5 2 2" xfId="13120"/>
    <cellStyle name="Percent 22 2 2 5 3" xfId="7752"/>
    <cellStyle name="Percent 22 2 2 5 3 2" xfId="15560"/>
    <cellStyle name="Percent 22 2 2 5 4" xfId="10680"/>
    <cellStyle name="Percent 22 2 2 6" xfId="3360"/>
    <cellStyle name="Percent 22 2 2 6 2" xfId="11168"/>
    <cellStyle name="Percent 22 2 2 7" xfId="5800"/>
    <cellStyle name="Percent 22 2 2 7 2" xfId="13608"/>
    <cellStyle name="Percent 22 2 2 8" xfId="8240"/>
    <cellStyle name="Percent 22 2 2 8 2" xfId="16048"/>
    <cellStyle name="Percent 22 2 2 9" xfId="8728"/>
    <cellStyle name="Percent 22 2 3" xfId="1164"/>
    <cellStyle name="Percent 22 2 3 2" xfId="3604"/>
    <cellStyle name="Percent 22 2 3 2 2" xfId="11412"/>
    <cellStyle name="Percent 22 2 3 3" xfId="6044"/>
    <cellStyle name="Percent 22 2 3 3 2" xfId="13852"/>
    <cellStyle name="Percent 22 2 3 4" xfId="8972"/>
    <cellStyle name="Percent 22 2 4" xfId="1652"/>
    <cellStyle name="Percent 22 2 4 2" xfId="4092"/>
    <cellStyle name="Percent 22 2 4 2 2" xfId="11900"/>
    <cellStyle name="Percent 22 2 4 3" xfId="6532"/>
    <cellStyle name="Percent 22 2 4 3 2" xfId="14340"/>
    <cellStyle name="Percent 22 2 4 4" xfId="9460"/>
    <cellStyle name="Percent 22 2 5" xfId="2140"/>
    <cellStyle name="Percent 22 2 5 2" xfId="4580"/>
    <cellStyle name="Percent 22 2 5 2 2" xfId="12388"/>
    <cellStyle name="Percent 22 2 5 3" xfId="7020"/>
    <cellStyle name="Percent 22 2 5 3 2" xfId="14828"/>
    <cellStyle name="Percent 22 2 5 4" xfId="9948"/>
    <cellStyle name="Percent 22 2 6" xfId="2628"/>
    <cellStyle name="Percent 22 2 6 2" xfId="5068"/>
    <cellStyle name="Percent 22 2 6 2 2" xfId="12876"/>
    <cellStyle name="Percent 22 2 6 3" xfId="7508"/>
    <cellStyle name="Percent 22 2 6 3 2" xfId="15316"/>
    <cellStyle name="Percent 22 2 6 4" xfId="10436"/>
    <cellStyle name="Percent 22 2 7" xfId="3116"/>
    <cellStyle name="Percent 22 2 7 2" xfId="10924"/>
    <cellStyle name="Percent 22 2 8" xfId="5556"/>
    <cellStyle name="Percent 22 2 8 2" xfId="13364"/>
    <cellStyle name="Percent 22 2 9" xfId="7996"/>
    <cellStyle name="Percent 22 2 9 2" xfId="15804"/>
    <cellStyle name="Percent 22 3" xfId="798"/>
    <cellStyle name="Percent 22 3 2" xfId="1286"/>
    <cellStyle name="Percent 22 3 2 2" xfId="3726"/>
    <cellStyle name="Percent 22 3 2 2 2" xfId="11534"/>
    <cellStyle name="Percent 22 3 2 3" xfId="6166"/>
    <cellStyle name="Percent 22 3 2 3 2" xfId="13974"/>
    <cellStyle name="Percent 22 3 2 4" xfId="9094"/>
    <cellStyle name="Percent 22 3 3" xfId="1774"/>
    <cellStyle name="Percent 22 3 3 2" xfId="4214"/>
    <cellStyle name="Percent 22 3 3 2 2" xfId="12022"/>
    <cellStyle name="Percent 22 3 3 3" xfId="6654"/>
    <cellStyle name="Percent 22 3 3 3 2" xfId="14462"/>
    <cellStyle name="Percent 22 3 3 4" xfId="9582"/>
    <cellStyle name="Percent 22 3 4" xfId="2262"/>
    <cellStyle name="Percent 22 3 4 2" xfId="4702"/>
    <cellStyle name="Percent 22 3 4 2 2" xfId="12510"/>
    <cellStyle name="Percent 22 3 4 3" xfId="7142"/>
    <cellStyle name="Percent 22 3 4 3 2" xfId="14950"/>
    <cellStyle name="Percent 22 3 4 4" xfId="10070"/>
    <cellStyle name="Percent 22 3 5" xfId="2750"/>
    <cellStyle name="Percent 22 3 5 2" xfId="5190"/>
    <cellStyle name="Percent 22 3 5 2 2" xfId="12998"/>
    <cellStyle name="Percent 22 3 5 3" xfId="7630"/>
    <cellStyle name="Percent 22 3 5 3 2" xfId="15438"/>
    <cellStyle name="Percent 22 3 5 4" xfId="10558"/>
    <cellStyle name="Percent 22 3 6" xfId="3238"/>
    <cellStyle name="Percent 22 3 6 2" xfId="11046"/>
    <cellStyle name="Percent 22 3 7" xfId="5678"/>
    <cellStyle name="Percent 22 3 7 2" xfId="13486"/>
    <cellStyle name="Percent 22 3 8" xfId="8118"/>
    <cellStyle name="Percent 22 3 8 2" xfId="15926"/>
    <cellStyle name="Percent 22 3 9" xfId="8606"/>
    <cellStyle name="Percent 22 4" xfId="1042"/>
    <cellStyle name="Percent 22 4 2" xfId="3482"/>
    <cellStyle name="Percent 22 4 2 2" xfId="11290"/>
    <cellStyle name="Percent 22 4 3" xfId="5922"/>
    <cellStyle name="Percent 22 4 3 2" xfId="13730"/>
    <cellStyle name="Percent 22 4 4" xfId="8850"/>
    <cellStyle name="Percent 22 5" xfId="1530"/>
    <cellStyle name="Percent 22 5 2" xfId="3970"/>
    <cellStyle name="Percent 22 5 2 2" xfId="11778"/>
    <cellStyle name="Percent 22 5 3" xfId="6410"/>
    <cellStyle name="Percent 22 5 3 2" xfId="14218"/>
    <cellStyle name="Percent 22 5 4" xfId="9338"/>
    <cellStyle name="Percent 22 6" xfId="2018"/>
    <cellStyle name="Percent 22 6 2" xfId="4458"/>
    <cellStyle name="Percent 22 6 2 2" xfId="12266"/>
    <cellStyle name="Percent 22 6 3" xfId="6898"/>
    <cellStyle name="Percent 22 6 3 2" xfId="14706"/>
    <cellStyle name="Percent 22 6 4" xfId="9826"/>
    <cellStyle name="Percent 22 7" xfId="2506"/>
    <cellStyle name="Percent 22 7 2" xfId="4946"/>
    <cellStyle name="Percent 22 7 2 2" xfId="12754"/>
    <cellStyle name="Percent 22 7 3" xfId="7386"/>
    <cellStyle name="Percent 22 7 3 2" xfId="15194"/>
    <cellStyle name="Percent 22 7 4" xfId="10314"/>
    <cellStyle name="Percent 22 8" xfId="2994"/>
    <cellStyle name="Percent 22 8 2" xfId="10802"/>
    <cellStyle name="Percent 22 9" xfId="5434"/>
    <cellStyle name="Percent 22 9 2" xfId="13242"/>
    <cellStyle name="Percent 23" xfId="554"/>
    <cellStyle name="Percent 23 10" xfId="7875"/>
    <cellStyle name="Percent 23 10 2" xfId="15683"/>
    <cellStyle name="Percent 23 11" xfId="8363"/>
    <cellStyle name="Percent 23 2" xfId="676"/>
    <cellStyle name="Percent 23 2 10" xfId="8485"/>
    <cellStyle name="Percent 23 2 2" xfId="921"/>
    <cellStyle name="Percent 23 2 2 2" xfId="1409"/>
    <cellStyle name="Percent 23 2 2 2 2" xfId="3849"/>
    <cellStyle name="Percent 23 2 2 2 2 2" xfId="11657"/>
    <cellStyle name="Percent 23 2 2 2 3" xfId="6289"/>
    <cellStyle name="Percent 23 2 2 2 3 2" xfId="14097"/>
    <cellStyle name="Percent 23 2 2 2 4" xfId="9217"/>
    <cellStyle name="Percent 23 2 2 3" xfId="1897"/>
    <cellStyle name="Percent 23 2 2 3 2" xfId="4337"/>
    <cellStyle name="Percent 23 2 2 3 2 2" xfId="12145"/>
    <cellStyle name="Percent 23 2 2 3 3" xfId="6777"/>
    <cellStyle name="Percent 23 2 2 3 3 2" xfId="14585"/>
    <cellStyle name="Percent 23 2 2 3 4" xfId="9705"/>
    <cellStyle name="Percent 23 2 2 4" xfId="2385"/>
    <cellStyle name="Percent 23 2 2 4 2" xfId="4825"/>
    <cellStyle name="Percent 23 2 2 4 2 2" xfId="12633"/>
    <cellStyle name="Percent 23 2 2 4 3" xfId="7265"/>
    <cellStyle name="Percent 23 2 2 4 3 2" xfId="15073"/>
    <cellStyle name="Percent 23 2 2 4 4" xfId="10193"/>
    <cellStyle name="Percent 23 2 2 5" xfId="2873"/>
    <cellStyle name="Percent 23 2 2 5 2" xfId="5313"/>
    <cellStyle name="Percent 23 2 2 5 2 2" xfId="13121"/>
    <cellStyle name="Percent 23 2 2 5 3" xfId="7753"/>
    <cellStyle name="Percent 23 2 2 5 3 2" xfId="15561"/>
    <cellStyle name="Percent 23 2 2 5 4" xfId="10681"/>
    <cellStyle name="Percent 23 2 2 6" xfId="3361"/>
    <cellStyle name="Percent 23 2 2 6 2" xfId="11169"/>
    <cellStyle name="Percent 23 2 2 7" xfId="5801"/>
    <cellStyle name="Percent 23 2 2 7 2" xfId="13609"/>
    <cellStyle name="Percent 23 2 2 8" xfId="8241"/>
    <cellStyle name="Percent 23 2 2 8 2" xfId="16049"/>
    <cellStyle name="Percent 23 2 2 9" xfId="8729"/>
    <cellStyle name="Percent 23 2 3" xfId="1165"/>
    <cellStyle name="Percent 23 2 3 2" xfId="3605"/>
    <cellStyle name="Percent 23 2 3 2 2" xfId="11413"/>
    <cellStyle name="Percent 23 2 3 3" xfId="6045"/>
    <cellStyle name="Percent 23 2 3 3 2" xfId="13853"/>
    <cellStyle name="Percent 23 2 3 4" xfId="8973"/>
    <cellStyle name="Percent 23 2 4" xfId="1653"/>
    <cellStyle name="Percent 23 2 4 2" xfId="4093"/>
    <cellStyle name="Percent 23 2 4 2 2" xfId="11901"/>
    <cellStyle name="Percent 23 2 4 3" xfId="6533"/>
    <cellStyle name="Percent 23 2 4 3 2" xfId="14341"/>
    <cellStyle name="Percent 23 2 4 4" xfId="9461"/>
    <cellStyle name="Percent 23 2 5" xfId="2141"/>
    <cellStyle name="Percent 23 2 5 2" xfId="4581"/>
    <cellStyle name="Percent 23 2 5 2 2" xfId="12389"/>
    <cellStyle name="Percent 23 2 5 3" xfId="7021"/>
    <cellStyle name="Percent 23 2 5 3 2" xfId="14829"/>
    <cellStyle name="Percent 23 2 5 4" xfId="9949"/>
    <cellStyle name="Percent 23 2 6" xfId="2629"/>
    <cellStyle name="Percent 23 2 6 2" xfId="5069"/>
    <cellStyle name="Percent 23 2 6 2 2" xfId="12877"/>
    <cellStyle name="Percent 23 2 6 3" xfId="7509"/>
    <cellStyle name="Percent 23 2 6 3 2" xfId="15317"/>
    <cellStyle name="Percent 23 2 6 4" xfId="10437"/>
    <cellStyle name="Percent 23 2 7" xfId="3117"/>
    <cellStyle name="Percent 23 2 7 2" xfId="10925"/>
    <cellStyle name="Percent 23 2 8" xfId="5557"/>
    <cellStyle name="Percent 23 2 8 2" xfId="13365"/>
    <cellStyle name="Percent 23 2 9" xfId="7997"/>
    <cellStyle name="Percent 23 2 9 2" xfId="15805"/>
    <cellStyle name="Percent 23 3" xfId="799"/>
    <cellStyle name="Percent 23 3 2" xfId="1287"/>
    <cellStyle name="Percent 23 3 2 2" xfId="3727"/>
    <cellStyle name="Percent 23 3 2 2 2" xfId="11535"/>
    <cellStyle name="Percent 23 3 2 3" xfId="6167"/>
    <cellStyle name="Percent 23 3 2 3 2" xfId="13975"/>
    <cellStyle name="Percent 23 3 2 4" xfId="9095"/>
    <cellStyle name="Percent 23 3 3" xfId="1775"/>
    <cellStyle name="Percent 23 3 3 2" xfId="4215"/>
    <cellStyle name="Percent 23 3 3 2 2" xfId="12023"/>
    <cellStyle name="Percent 23 3 3 3" xfId="6655"/>
    <cellStyle name="Percent 23 3 3 3 2" xfId="14463"/>
    <cellStyle name="Percent 23 3 3 4" xfId="9583"/>
    <cellStyle name="Percent 23 3 4" xfId="2263"/>
    <cellStyle name="Percent 23 3 4 2" xfId="4703"/>
    <cellStyle name="Percent 23 3 4 2 2" xfId="12511"/>
    <cellStyle name="Percent 23 3 4 3" xfId="7143"/>
    <cellStyle name="Percent 23 3 4 3 2" xfId="14951"/>
    <cellStyle name="Percent 23 3 4 4" xfId="10071"/>
    <cellStyle name="Percent 23 3 5" xfId="2751"/>
    <cellStyle name="Percent 23 3 5 2" xfId="5191"/>
    <cellStyle name="Percent 23 3 5 2 2" xfId="12999"/>
    <cellStyle name="Percent 23 3 5 3" xfId="7631"/>
    <cellStyle name="Percent 23 3 5 3 2" xfId="15439"/>
    <cellStyle name="Percent 23 3 5 4" xfId="10559"/>
    <cellStyle name="Percent 23 3 6" xfId="3239"/>
    <cellStyle name="Percent 23 3 6 2" xfId="11047"/>
    <cellStyle name="Percent 23 3 7" xfId="5679"/>
    <cellStyle name="Percent 23 3 7 2" xfId="13487"/>
    <cellStyle name="Percent 23 3 8" xfId="8119"/>
    <cellStyle name="Percent 23 3 8 2" xfId="15927"/>
    <cellStyle name="Percent 23 3 9" xfId="8607"/>
    <cellStyle name="Percent 23 4" xfId="1043"/>
    <cellStyle name="Percent 23 4 2" xfId="3483"/>
    <cellStyle name="Percent 23 4 2 2" xfId="11291"/>
    <cellStyle name="Percent 23 4 3" xfId="5923"/>
    <cellStyle name="Percent 23 4 3 2" xfId="13731"/>
    <cellStyle name="Percent 23 4 4" xfId="8851"/>
    <cellStyle name="Percent 23 5" xfId="1531"/>
    <cellStyle name="Percent 23 5 2" xfId="3971"/>
    <cellStyle name="Percent 23 5 2 2" xfId="11779"/>
    <cellStyle name="Percent 23 5 3" xfId="6411"/>
    <cellStyle name="Percent 23 5 3 2" xfId="14219"/>
    <cellStyle name="Percent 23 5 4" xfId="9339"/>
    <cellStyle name="Percent 23 6" xfId="2019"/>
    <cellStyle name="Percent 23 6 2" xfId="4459"/>
    <cellStyle name="Percent 23 6 2 2" xfId="12267"/>
    <cellStyle name="Percent 23 6 3" xfId="6899"/>
    <cellStyle name="Percent 23 6 3 2" xfId="14707"/>
    <cellStyle name="Percent 23 6 4" xfId="9827"/>
    <cellStyle name="Percent 23 7" xfId="2507"/>
    <cellStyle name="Percent 23 7 2" xfId="4947"/>
    <cellStyle name="Percent 23 7 2 2" xfId="12755"/>
    <cellStyle name="Percent 23 7 3" xfId="7387"/>
    <cellStyle name="Percent 23 7 3 2" xfId="15195"/>
    <cellStyle name="Percent 23 7 4" xfId="10315"/>
    <cellStyle name="Percent 23 8" xfId="2995"/>
    <cellStyle name="Percent 23 8 2" xfId="10803"/>
    <cellStyle name="Percent 23 9" xfId="5435"/>
    <cellStyle name="Percent 23 9 2" xfId="13243"/>
    <cellStyle name="Percent 24" xfId="555"/>
    <cellStyle name="Percent 24 10" xfId="7876"/>
    <cellStyle name="Percent 24 10 2" xfId="15684"/>
    <cellStyle name="Percent 24 11" xfId="8364"/>
    <cellStyle name="Percent 24 2" xfId="677"/>
    <cellStyle name="Percent 24 2 10" xfId="8486"/>
    <cellStyle name="Percent 24 2 2" xfId="922"/>
    <cellStyle name="Percent 24 2 2 2" xfId="1410"/>
    <cellStyle name="Percent 24 2 2 2 2" xfId="3850"/>
    <cellStyle name="Percent 24 2 2 2 2 2" xfId="11658"/>
    <cellStyle name="Percent 24 2 2 2 3" xfId="6290"/>
    <cellStyle name="Percent 24 2 2 2 3 2" xfId="14098"/>
    <cellStyle name="Percent 24 2 2 2 4" xfId="9218"/>
    <cellStyle name="Percent 24 2 2 3" xfId="1898"/>
    <cellStyle name="Percent 24 2 2 3 2" xfId="4338"/>
    <cellStyle name="Percent 24 2 2 3 2 2" xfId="12146"/>
    <cellStyle name="Percent 24 2 2 3 3" xfId="6778"/>
    <cellStyle name="Percent 24 2 2 3 3 2" xfId="14586"/>
    <cellStyle name="Percent 24 2 2 3 4" xfId="9706"/>
    <cellStyle name="Percent 24 2 2 4" xfId="2386"/>
    <cellStyle name="Percent 24 2 2 4 2" xfId="4826"/>
    <cellStyle name="Percent 24 2 2 4 2 2" xfId="12634"/>
    <cellStyle name="Percent 24 2 2 4 3" xfId="7266"/>
    <cellStyle name="Percent 24 2 2 4 3 2" xfId="15074"/>
    <cellStyle name="Percent 24 2 2 4 4" xfId="10194"/>
    <cellStyle name="Percent 24 2 2 5" xfId="2874"/>
    <cellStyle name="Percent 24 2 2 5 2" xfId="5314"/>
    <cellStyle name="Percent 24 2 2 5 2 2" xfId="13122"/>
    <cellStyle name="Percent 24 2 2 5 3" xfId="7754"/>
    <cellStyle name="Percent 24 2 2 5 3 2" xfId="15562"/>
    <cellStyle name="Percent 24 2 2 5 4" xfId="10682"/>
    <cellStyle name="Percent 24 2 2 6" xfId="3362"/>
    <cellStyle name="Percent 24 2 2 6 2" xfId="11170"/>
    <cellStyle name="Percent 24 2 2 7" xfId="5802"/>
    <cellStyle name="Percent 24 2 2 7 2" xfId="13610"/>
    <cellStyle name="Percent 24 2 2 8" xfId="8242"/>
    <cellStyle name="Percent 24 2 2 8 2" xfId="16050"/>
    <cellStyle name="Percent 24 2 2 9" xfId="8730"/>
    <cellStyle name="Percent 24 2 3" xfId="1166"/>
    <cellStyle name="Percent 24 2 3 2" xfId="3606"/>
    <cellStyle name="Percent 24 2 3 2 2" xfId="11414"/>
    <cellStyle name="Percent 24 2 3 3" xfId="6046"/>
    <cellStyle name="Percent 24 2 3 3 2" xfId="13854"/>
    <cellStyle name="Percent 24 2 3 4" xfId="8974"/>
    <cellStyle name="Percent 24 2 4" xfId="1654"/>
    <cellStyle name="Percent 24 2 4 2" xfId="4094"/>
    <cellStyle name="Percent 24 2 4 2 2" xfId="11902"/>
    <cellStyle name="Percent 24 2 4 3" xfId="6534"/>
    <cellStyle name="Percent 24 2 4 3 2" xfId="14342"/>
    <cellStyle name="Percent 24 2 4 4" xfId="9462"/>
    <cellStyle name="Percent 24 2 5" xfId="2142"/>
    <cellStyle name="Percent 24 2 5 2" xfId="4582"/>
    <cellStyle name="Percent 24 2 5 2 2" xfId="12390"/>
    <cellStyle name="Percent 24 2 5 3" xfId="7022"/>
    <cellStyle name="Percent 24 2 5 3 2" xfId="14830"/>
    <cellStyle name="Percent 24 2 5 4" xfId="9950"/>
    <cellStyle name="Percent 24 2 6" xfId="2630"/>
    <cellStyle name="Percent 24 2 6 2" xfId="5070"/>
    <cellStyle name="Percent 24 2 6 2 2" xfId="12878"/>
    <cellStyle name="Percent 24 2 6 3" xfId="7510"/>
    <cellStyle name="Percent 24 2 6 3 2" xfId="15318"/>
    <cellStyle name="Percent 24 2 6 4" xfId="10438"/>
    <cellStyle name="Percent 24 2 7" xfId="3118"/>
    <cellStyle name="Percent 24 2 7 2" xfId="10926"/>
    <cellStyle name="Percent 24 2 8" xfId="5558"/>
    <cellStyle name="Percent 24 2 8 2" xfId="13366"/>
    <cellStyle name="Percent 24 2 9" xfId="7998"/>
    <cellStyle name="Percent 24 2 9 2" xfId="15806"/>
    <cellStyle name="Percent 24 3" xfId="800"/>
    <cellStyle name="Percent 24 3 2" xfId="1288"/>
    <cellStyle name="Percent 24 3 2 2" xfId="3728"/>
    <cellStyle name="Percent 24 3 2 2 2" xfId="11536"/>
    <cellStyle name="Percent 24 3 2 3" xfId="6168"/>
    <cellStyle name="Percent 24 3 2 3 2" xfId="13976"/>
    <cellStyle name="Percent 24 3 2 4" xfId="9096"/>
    <cellStyle name="Percent 24 3 3" xfId="1776"/>
    <cellStyle name="Percent 24 3 3 2" xfId="4216"/>
    <cellStyle name="Percent 24 3 3 2 2" xfId="12024"/>
    <cellStyle name="Percent 24 3 3 3" xfId="6656"/>
    <cellStyle name="Percent 24 3 3 3 2" xfId="14464"/>
    <cellStyle name="Percent 24 3 3 4" xfId="9584"/>
    <cellStyle name="Percent 24 3 4" xfId="2264"/>
    <cellStyle name="Percent 24 3 4 2" xfId="4704"/>
    <cellStyle name="Percent 24 3 4 2 2" xfId="12512"/>
    <cellStyle name="Percent 24 3 4 3" xfId="7144"/>
    <cellStyle name="Percent 24 3 4 3 2" xfId="14952"/>
    <cellStyle name="Percent 24 3 4 4" xfId="10072"/>
    <cellStyle name="Percent 24 3 5" xfId="2752"/>
    <cellStyle name="Percent 24 3 5 2" xfId="5192"/>
    <cellStyle name="Percent 24 3 5 2 2" xfId="13000"/>
    <cellStyle name="Percent 24 3 5 3" xfId="7632"/>
    <cellStyle name="Percent 24 3 5 3 2" xfId="15440"/>
    <cellStyle name="Percent 24 3 5 4" xfId="10560"/>
    <cellStyle name="Percent 24 3 6" xfId="3240"/>
    <cellStyle name="Percent 24 3 6 2" xfId="11048"/>
    <cellStyle name="Percent 24 3 7" xfId="5680"/>
    <cellStyle name="Percent 24 3 7 2" xfId="13488"/>
    <cellStyle name="Percent 24 3 8" xfId="8120"/>
    <cellStyle name="Percent 24 3 8 2" xfId="15928"/>
    <cellStyle name="Percent 24 3 9" xfId="8608"/>
    <cellStyle name="Percent 24 4" xfId="1044"/>
    <cellStyle name="Percent 24 4 2" xfId="3484"/>
    <cellStyle name="Percent 24 4 2 2" xfId="11292"/>
    <cellStyle name="Percent 24 4 3" xfId="5924"/>
    <cellStyle name="Percent 24 4 3 2" xfId="13732"/>
    <cellStyle name="Percent 24 4 4" xfId="8852"/>
    <cellStyle name="Percent 24 5" xfId="1532"/>
    <cellStyle name="Percent 24 5 2" xfId="3972"/>
    <cellStyle name="Percent 24 5 2 2" xfId="11780"/>
    <cellStyle name="Percent 24 5 3" xfId="6412"/>
    <cellStyle name="Percent 24 5 3 2" xfId="14220"/>
    <cellStyle name="Percent 24 5 4" xfId="9340"/>
    <cellStyle name="Percent 24 6" xfId="2020"/>
    <cellStyle name="Percent 24 6 2" xfId="4460"/>
    <cellStyle name="Percent 24 6 2 2" xfId="12268"/>
    <cellStyle name="Percent 24 6 3" xfId="6900"/>
    <cellStyle name="Percent 24 6 3 2" xfId="14708"/>
    <cellStyle name="Percent 24 6 4" xfId="9828"/>
    <cellStyle name="Percent 24 7" xfId="2508"/>
    <cellStyle name="Percent 24 7 2" xfId="4948"/>
    <cellStyle name="Percent 24 7 2 2" xfId="12756"/>
    <cellStyle name="Percent 24 7 3" xfId="7388"/>
    <cellStyle name="Percent 24 7 3 2" xfId="15196"/>
    <cellStyle name="Percent 24 7 4" xfId="10316"/>
    <cellStyle name="Percent 24 8" xfId="2996"/>
    <cellStyle name="Percent 24 8 2" xfId="10804"/>
    <cellStyle name="Percent 24 9" xfId="5436"/>
    <cellStyle name="Percent 24 9 2" xfId="13244"/>
    <cellStyle name="Percent 25" xfId="556"/>
    <cellStyle name="Percent 25 10" xfId="7877"/>
    <cellStyle name="Percent 25 10 2" xfId="15685"/>
    <cellStyle name="Percent 25 11" xfId="8365"/>
    <cellStyle name="Percent 25 2" xfId="678"/>
    <cellStyle name="Percent 25 2 10" xfId="8487"/>
    <cellStyle name="Percent 25 2 2" xfId="923"/>
    <cellStyle name="Percent 25 2 2 2" xfId="1411"/>
    <cellStyle name="Percent 25 2 2 2 2" xfId="3851"/>
    <cellStyle name="Percent 25 2 2 2 2 2" xfId="11659"/>
    <cellStyle name="Percent 25 2 2 2 3" xfId="6291"/>
    <cellStyle name="Percent 25 2 2 2 3 2" xfId="14099"/>
    <cellStyle name="Percent 25 2 2 2 4" xfId="9219"/>
    <cellStyle name="Percent 25 2 2 3" xfId="1899"/>
    <cellStyle name="Percent 25 2 2 3 2" xfId="4339"/>
    <cellStyle name="Percent 25 2 2 3 2 2" xfId="12147"/>
    <cellStyle name="Percent 25 2 2 3 3" xfId="6779"/>
    <cellStyle name="Percent 25 2 2 3 3 2" xfId="14587"/>
    <cellStyle name="Percent 25 2 2 3 4" xfId="9707"/>
    <cellStyle name="Percent 25 2 2 4" xfId="2387"/>
    <cellStyle name="Percent 25 2 2 4 2" xfId="4827"/>
    <cellStyle name="Percent 25 2 2 4 2 2" xfId="12635"/>
    <cellStyle name="Percent 25 2 2 4 3" xfId="7267"/>
    <cellStyle name="Percent 25 2 2 4 3 2" xfId="15075"/>
    <cellStyle name="Percent 25 2 2 4 4" xfId="10195"/>
    <cellStyle name="Percent 25 2 2 5" xfId="2875"/>
    <cellStyle name="Percent 25 2 2 5 2" xfId="5315"/>
    <cellStyle name="Percent 25 2 2 5 2 2" xfId="13123"/>
    <cellStyle name="Percent 25 2 2 5 3" xfId="7755"/>
    <cellStyle name="Percent 25 2 2 5 3 2" xfId="15563"/>
    <cellStyle name="Percent 25 2 2 5 4" xfId="10683"/>
    <cellStyle name="Percent 25 2 2 6" xfId="3363"/>
    <cellStyle name="Percent 25 2 2 6 2" xfId="11171"/>
    <cellStyle name="Percent 25 2 2 7" xfId="5803"/>
    <cellStyle name="Percent 25 2 2 7 2" xfId="13611"/>
    <cellStyle name="Percent 25 2 2 8" xfId="8243"/>
    <cellStyle name="Percent 25 2 2 8 2" xfId="16051"/>
    <cellStyle name="Percent 25 2 2 9" xfId="8731"/>
    <cellStyle name="Percent 25 2 3" xfId="1167"/>
    <cellStyle name="Percent 25 2 3 2" xfId="3607"/>
    <cellStyle name="Percent 25 2 3 2 2" xfId="11415"/>
    <cellStyle name="Percent 25 2 3 3" xfId="6047"/>
    <cellStyle name="Percent 25 2 3 3 2" xfId="13855"/>
    <cellStyle name="Percent 25 2 3 4" xfId="8975"/>
    <cellStyle name="Percent 25 2 4" xfId="1655"/>
    <cellStyle name="Percent 25 2 4 2" xfId="4095"/>
    <cellStyle name="Percent 25 2 4 2 2" xfId="11903"/>
    <cellStyle name="Percent 25 2 4 3" xfId="6535"/>
    <cellStyle name="Percent 25 2 4 3 2" xfId="14343"/>
    <cellStyle name="Percent 25 2 4 4" xfId="9463"/>
    <cellStyle name="Percent 25 2 5" xfId="2143"/>
    <cellStyle name="Percent 25 2 5 2" xfId="4583"/>
    <cellStyle name="Percent 25 2 5 2 2" xfId="12391"/>
    <cellStyle name="Percent 25 2 5 3" xfId="7023"/>
    <cellStyle name="Percent 25 2 5 3 2" xfId="14831"/>
    <cellStyle name="Percent 25 2 5 4" xfId="9951"/>
    <cellStyle name="Percent 25 2 6" xfId="2631"/>
    <cellStyle name="Percent 25 2 6 2" xfId="5071"/>
    <cellStyle name="Percent 25 2 6 2 2" xfId="12879"/>
    <cellStyle name="Percent 25 2 6 3" xfId="7511"/>
    <cellStyle name="Percent 25 2 6 3 2" xfId="15319"/>
    <cellStyle name="Percent 25 2 6 4" xfId="10439"/>
    <cellStyle name="Percent 25 2 7" xfId="3119"/>
    <cellStyle name="Percent 25 2 7 2" xfId="10927"/>
    <cellStyle name="Percent 25 2 8" xfId="5559"/>
    <cellStyle name="Percent 25 2 8 2" xfId="13367"/>
    <cellStyle name="Percent 25 2 9" xfId="7999"/>
    <cellStyle name="Percent 25 2 9 2" xfId="15807"/>
    <cellStyle name="Percent 25 3" xfId="801"/>
    <cellStyle name="Percent 25 3 2" xfId="1289"/>
    <cellStyle name="Percent 25 3 2 2" xfId="3729"/>
    <cellStyle name="Percent 25 3 2 2 2" xfId="11537"/>
    <cellStyle name="Percent 25 3 2 3" xfId="6169"/>
    <cellStyle name="Percent 25 3 2 3 2" xfId="13977"/>
    <cellStyle name="Percent 25 3 2 4" xfId="9097"/>
    <cellStyle name="Percent 25 3 3" xfId="1777"/>
    <cellStyle name="Percent 25 3 3 2" xfId="4217"/>
    <cellStyle name="Percent 25 3 3 2 2" xfId="12025"/>
    <cellStyle name="Percent 25 3 3 3" xfId="6657"/>
    <cellStyle name="Percent 25 3 3 3 2" xfId="14465"/>
    <cellStyle name="Percent 25 3 3 4" xfId="9585"/>
    <cellStyle name="Percent 25 3 4" xfId="2265"/>
    <cellStyle name="Percent 25 3 4 2" xfId="4705"/>
    <cellStyle name="Percent 25 3 4 2 2" xfId="12513"/>
    <cellStyle name="Percent 25 3 4 3" xfId="7145"/>
    <cellStyle name="Percent 25 3 4 3 2" xfId="14953"/>
    <cellStyle name="Percent 25 3 4 4" xfId="10073"/>
    <cellStyle name="Percent 25 3 5" xfId="2753"/>
    <cellStyle name="Percent 25 3 5 2" xfId="5193"/>
    <cellStyle name="Percent 25 3 5 2 2" xfId="13001"/>
    <cellStyle name="Percent 25 3 5 3" xfId="7633"/>
    <cellStyle name="Percent 25 3 5 3 2" xfId="15441"/>
    <cellStyle name="Percent 25 3 5 4" xfId="10561"/>
    <cellStyle name="Percent 25 3 6" xfId="3241"/>
    <cellStyle name="Percent 25 3 6 2" xfId="11049"/>
    <cellStyle name="Percent 25 3 7" xfId="5681"/>
    <cellStyle name="Percent 25 3 7 2" xfId="13489"/>
    <cellStyle name="Percent 25 3 8" xfId="8121"/>
    <cellStyle name="Percent 25 3 8 2" xfId="15929"/>
    <cellStyle name="Percent 25 3 9" xfId="8609"/>
    <cellStyle name="Percent 25 4" xfId="1045"/>
    <cellStyle name="Percent 25 4 2" xfId="3485"/>
    <cellStyle name="Percent 25 4 2 2" xfId="11293"/>
    <cellStyle name="Percent 25 4 3" xfId="5925"/>
    <cellStyle name="Percent 25 4 3 2" xfId="13733"/>
    <cellStyle name="Percent 25 4 4" xfId="8853"/>
    <cellStyle name="Percent 25 5" xfId="1533"/>
    <cellStyle name="Percent 25 5 2" xfId="3973"/>
    <cellStyle name="Percent 25 5 2 2" xfId="11781"/>
    <cellStyle name="Percent 25 5 3" xfId="6413"/>
    <cellStyle name="Percent 25 5 3 2" xfId="14221"/>
    <cellStyle name="Percent 25 5 4" xfId="9341"/>
    <cellStyle name="Percent 25 6" xfId="2021"/>
    <cellStyle name="Percent 25 6 2" xfId="4461"/>
    <cellStyle name="Percent 25 6 2 2" xfId="12269"/>
    <cellStyle name="Percent 25 6 3" xfId="6901"/>
    <cellStyle name="Percent 25 6 3 2" xfId="14709"/>
    <cellStyle name="Percent 25 6 4" xfId="9829"/>
    <cellStyle name="Percent 25 7" xfId="2509"/>
    <cellStyle name="Percent 25 7 2" xfId="4949"/>
    <cellStyle name="Percent 25 7 2 2" xfId="12757"/>
    <cellStyle name="Percent 25 7 3" xfId="7389"/>
    <cellStyle name="Percent 25 7 3 2" xfId="15197"/>
    <cellStyle name="Percent 25 7 4" xfId="10317"/>
    <cellStyle name="Percent 25 8" xfId="2997"/>
    <cellStyle name="Percent 25 8 2" xfId="10805"/>
    <cellStyle name="Percent 25 9" xfId="5437"/>
    <cellStyle name="Percent 25 9 2" xfId="13245"/>
    <cellStyle name="Percent 26" xfId="559"/>
    <cellStyle name="Percent 26 10" xfId="7880"/>
    <cellStyle name="Percent 26 10 2" xfId="15688"/>
    <cellStyle name="Percent 26 11" xfId="8368"/>
    <cellStyle name="Percent 26 2" xfId="681"/>
    <cellStyle name="Percent 26 2 10" xfId="8490"/>
    <cellStyle name="Percent 26 2 2" xfId="926"/>
    <cellStyle name="Percent 26 2 2 2" xfId="1414"/>
    <cellStyle name="Percent 26 2 2 2 2" xfId="3854"/>
    <cellStyle name="Percent 26 2 2 2 2 2" xfId="11662"/>
    <cellStyle name="Percent 26 2 2 2 3" xfId="6294"/>
    <cellStyle name="Percent 26 2 2 2 3 2" xfId="14102"/>
    <cellStyle name="Percent 26 2 2 2 4" xfId="9222"/>
    <cellStyle name="Percent 26 2 2 3" xfId="1902"/>
    <cellStyle name="Percent 26 2 2 3 2" xfId="4342"/>
    <cellStyle name="Percent 26 2 2 3 2 2" xfId="12150"/>
    <cellStyle name="Percent 26 2 2 3 3" xfId="6782"/>
    <cellStyle name="Percent 26 2 2 3 3 2" xfId="14590"/>
    <cellStyle name="Percent 26 2 2 3 4" xfId="9710"/>
    <cellStyle name="Percent 26 2 2 4" xfId="2390"/>
    <cellStyle name="Percent 26 2 2 4 2" xfId="4830"/>
    <cellStyle name="Percent 26 2 2 4 2 2" xfId="12638"/>
    <cellStyle name="Percent 26 2 2 4 3" xfId="7270"/>
    <cellStyle name="Percent 26 2 2 4 3 2" xfId="15078"/>
    <cellStyle name="Percent 26 2 2 4 4" xfId="10198"/>
    <cellStyle name="Percent 26 2 2 5" xfId="2878"/>
    <cellStyle name="Percent 26 2 2 5 2" xfId="5318"/>
    <cellStyle name="Percent 26 2 2 5 2 2" xfId="13126"/>
    <cellStyle name="Percent 26 2 2 5 3" xfId="7758"/>
    <cellStyle name="Percent 26 2 2 5 3 2" xfId="15566"/>
    <cellStyle name="Percent 26 2 2 5 4" xfId="10686"/>
    <cellStyle name="Percent 26 2 2 6" xfId="3366"/>
    <cellStyle name="Percent 26 2 2 6 2" xfId="11174"/>
    <cellStyle name="Percent 26 2 2 7" xfId="5806"/>
    <cellStyle name="Percent 26 2 2 7 2" xfId="13614"/>
    <cellStyle name="Percent 26 2 2 8" xfId="8246"/>
    <cellStyle name="Percent 26 2 2 8 2" xfId="16054"/>
    <cellStyle name="Percent 26 2 2 9" xfId="8734"/>
    <cellStyle name="Percent 26 2 3" xfId="1170"/>
    <cellStyle name="Percent 26 2 3 2" xfId="3610"/>
    <cellStyle name="Percent 26 2 3 2 2" xfId="11418"/>
    <cellStyle name="Percent 26 2 3 3" xfId="6050"/>
    <cellStyle name="Percent 26 2 3 3 2" xfId="13858"/>
    <cellStyle name="Percent 26 2 3 4" xfId="8978"/>
    <cellStyle name="Percent 26 2 4" xfId="1658"/>
    <cellStyle name="Percent 26 2 4 2" xfId="4098"/>
    <cellStyle name="Percent 26 2 4 2 2" xfId="11906"/>
    <cellStyle name="Percent 26 2 4 3" xfId="6538"/>
    <cellStyle name="Percent 26 2 4 3 2" xfId="14346"/>
    <cellStyle name="Percent 26 2 4 4" xfId="9466"/>
    <cellStyle name="Percent 26 2 5" xfId="2146"/>
    <cellStyle name="Percent 26 2 5 2" xfId="4586"/>
    <cellStyle name="Percent 26 2 5 2 2" xfId="12394"/>
    <cellStyle name="Percent 26 2 5 3" xfId="7026"/>
    <cellStyle name="Percent 26 2 5 3 2" xfId="14834"/>
    <cellStyle name="Percent 26 2 5 4" xfId="9954"/>
    <cellStyle name="Percent 26 2 6" xfId="2634"/>
    <cellStyle name="Percent 26 2 6 2" xfId="5074"/>
    <cellStyle name="Percent 26 2 6 2 2" xfId="12882"/>
    <cellStyle name="Percent 26 2 6 3" xfId="7514"/>
    <cellStyle name="Percent 26 2 6 3 2" xfId="15322"/>
    <cellStyle name="Percent 26 2 6 4" xfId="10442"/>
    <cellStyle name="Percent 26 2 7" xfId="3122"/>
    <cellStyle name="Percent 26 2 7 2" xfId="10930"/>
    <cellStyle name="Percent 26 2 8" xfId="5562"/>
    <cellStyle name="Percent 26 2 8 2" xfId="13370"/>
    <cellStyle name="Percent 26 2 9" xfId="8002"/>
    <cellStyle name="Percent 26 2 9 2" xfId="15810"/>
    <cellStyle name="Percent 26 3" xfId="804"/>
    <cellStyle name="Percent 26 3 2" xfId="1292"/>
    <cellStyle name="Percent 26 3 2 2" xfId="3732"/>
    <cellStyle name="Percent 26 3 2 2 2" xfId="11540"/>
    <cellStyle name="Percent 26 3 2 3" xfId="6172"/>
    <cellStyle name="Percent 26 3 2 3 2" xfId="13980"/>
    <cellStyle name="Percent 26 3 2 4" xfId="9100"/>
    <cellStyle name="Percent 26 3 3" xfId="1780"/>
    <cellStyle name="Percent 26 3 3 2" xfId="4220"/>
    <cellStyle name="Percent 26 3 3 2 2" xfId="12028"/>
    <cellStyle name="Percent 26 3 3 3" xfId="6660"/>
    <cellStyle name="Percent 26 3 3 3 2" xfId="14468"/>
    <cellStyle name="Percent 26 3 3 4" xfId="9588"/>
    <cellStyle name="Percent 26 3 4" xfId="2268"/>
    <cellStyle name="Percent 26 3 4 2" xfId="4708"/>
    <cellStyle name="Percent 26 3 4 2 2" xfId="12516"/>
    <cellStyle name="Percent 26 3 4 3" xfId="7148"/>
    <cellStyle name="Percent 26 3 4 3 2" xfId="14956"/>
    <cellStyle name="Percent 26 3 4 4" xfId="10076"/>
    <cellStyle name="Percent 26 3 5" xfId="2756"/>
    <cellStyle name="Percent 26 3 5 2" xfId="5196"/>
    <cellStyle name="Percent 26 3 5 2 2" xfId="13004"/>
    <cellStyle name="Percent 26 3 5 3" xfId="7636"/>
    <cellStyle name="Percent 26 3 5 3 2" xfId="15444"/>
    <cellStyle name="Percent 26 3 5 4" xfId="10564"/>
    <cellStyle name="Percent 26 3 6" xfId="3244"/>
    <cellStyle name="Percent 26 3 6 2" xfId="11052"/>
    <cellStyle name="Percent 26 3 7" xfId="5684"/>
    <cellStyle name="Percent 26 3 7 2" xfId="13492"/>
    <cellStyle name="Percent 26 3 8" xfId="8124"/>
    <cellStyle name="Percent 26 3 8 2" xfId="15932"/>
    <cellStyle name="Percent 26 3 9" xfId="8612"/>
    <cellStyle name="Percent 26 4" xfId="1048"/>
    <cellStyle name="Percent 26 4 2" xfId="3488"/>
    <cellStyle name="Percent 26 4 2 2" xfId="11296"/>
    <cellStyle name="Percent 26 4 3" xfId="5928"/>
    <cellStyle name="Percent 26 4 3 2" xfId="13736"/>
    <cellStyle name="Percent 26 4 4" xfId="8856"/>
    <cellStyle name="Percent 26 5" xfId="1536"/>
    <cellStyle name="Percent 26 5 2" xfId="3976"/>
    <cellStyle name="Percent 26 5 2 2" xfId="11784"/>
    <cellStyle name="Percent 26 5 3" xfId="6416"/>
    <cellStyle name="Percent 26 5 3 2" xfId="14224"/>
    <cellStyle name="Percent 26 5 4" xfId="9344"/>
    <cellStyle name="Percent 26 6" xfId="2024"/>
    <cellStyle name="Percent 26 6 2" xfId="4464"/>
    <cellStyle name="Percent 26 6 2 2" xfId="12272"/>
    <cellStyle name="Percent 26 6 3" xfId="6904"/>
    <cellStyle name="Percent 26 6 3 2" xfId="14712"/>
    <cellStyle name="Percent 26 6 4" xfId="9832"/>
    <cellStyle name="Percent 26 7" xfId="2512"/>
    <cellStyle name="Percent 26 7 2" xfId="4952"/>
    <cellStyle name="Percent 26 7 2 2" xfId="12760"/>
    <cellStyle name="Percent 26 7 3" xfId="7392"/>
    <cellStyle name="Percent 26 7 3 2" xfId="15200"/>
    <cellStyle name="Percent 26 7 4" xfId="10320"/>
    <cellStyle name="Percent 26 8" xfId="3000"/>
    <cellStyle name="Percent 26 8 2" xfId="10808"/>
    <cellStyle name="Percent 26 9" xfId="5440"/>
    <cellStyle name="Percent 26 9 2" xfId="13248"/>
    <cellStyle name="Percent 27" xfId="561"/>
    <cellStyle name="Percent 27 10" xfId="7882"/>
    <cellStyle name="Percent 27 10 2" xfId="15690"/>
    <cellStyle name="Percent 27 11" xfId="8370"/>
    <cellStyle name="Percent 27 2" xfId="683"/>
    <cellStyle name="Percent 27 2 10" xfId="8492"/>
    <cellStyle name="Percent 27 2 2" xfId="928"/>
    <cellStyle name="Percent 27 2 2 2" xfId="1416"/>
    <cellStyle name="Percent 27 2 2 2 2" xfId="3856"/>
    <cellStyle name="Percent 27 2 2 2 2 2" xfId="11664"/>
    <cellStyle name="Percent 27 2 2 2 3" xfId="6296"/>
    <cellStyle name="Percent 27 2 2 2 3 2" xfId="14104"/>
    <cellStyle name="Percent 27 2 2 2 4" xfId="9224"/>
    <cellStyle name="Percent 27 2 2 3" xfId="1904"/>
    <cellStyle name="Percent 27 2 2 3 2" xfId="4344"/>
    <cellStyle name="Percent 27 2 2 3 2 2" xfId="12152"/>
    <cellStyle name="Percent 27 2 2 3 3" xfId="6784"/>
    <cellStyle name="Percent 27 2 2 3 3 2" xfId="14592"/>
    <cellStyle name="Percent 27 2 2 3 4" xfId="9712"/>
    <cellStyle name="Percent 27 2 2 4" xfId="2392"/>
    <cellStyle name="Percent 27 2 2 4 2" xfId="4832"/>
    <cellStyle name="Percent 27 2 2 4 2 2" xfId="12640"/>
    <cellStyle name="Percent 27 2 2 4 3" xfId="7272"/>
    <cellStyle name="Percent 27 2 2 4 3 2" xfId="15080"/>
    <cellStyle name="Percent 27 2 2 4 4" xfId="10200"/>
    <cellStyle name="Percent 27 2 2 5" xfId="2880"/>
    <cellStyle name="Percent 27 2 2 5 2" xfId="5320"/>
    <cellStyle name="Percent 27 2 2 5 2 2" xfId="13128"/>
    <cellStyle name="Percent 27 2 2 5 3" xfId="7760"/>
    <cellStyle name="Percent 27 2 2 5 3 2" xfId="15568"/>
    <cellStyle name="Percent 27 2 2 5 4" xfId="10688"/>
    <cellStyle name="Percent 27 2 2 6" xfId="3368"/>
    <cellStyle name="Percent 27 2 2 6 2" xfId="11176"/>
    <cellStyle name="Percent 27 2 2 7" xfId="5808"/>
    <cellStyle name="Percent 27 2 2 7 2" xfId="13616"/>
    <cellStyle name="Percent 27 2 2 8" xfId="8248"/>
    <cellStyle name="Percent 27 2 2 8 2" xfId="16056"/>
    <cellStyle name="Percent 27 2 2 9" xfId="8736"/>
    <cellStyle name="Percent 27 2 3" xfId="1172"/>
    <cellStyle name="Percent 27 2 3 2" xfId="3612"/>
    <cellStyle name="Percent 27 2 3 2 2" xfId="11420"/>
    <cellStyle name="Percent 27 2 3 3" xfId="6052"/>
    <cellStyle name="Percent 27 2 3 3 2" xfId="13860"/>
    <cellStyle name="Percent 27 2 3 4" xfId="8980"/>
    <cellStyle name="Percent 27 2 4" xfId="1660"/>
    <cellStyle name="Percent 27 2 4 2" xfId="4100"/>
    <cellStyle name="Percent 27 2 4 2 2" xfId="11908"/>
    <cellStyle name="Percent 27 2 4 3" xfId="6540"/>
    <cellStyle name="Percent 27 2 4 3 2" xfId="14348"/>
    <cellStyle name="Percent 27 2 4 4" xfId="9468"/>
    <cellStyle name="Percent 27 2 5" xfId="2148"/>
    <cellStyle name="Percent 27 2 5 2" xfId="4588"/>
    <cellStyle name="Percent 27 2 5 2 2" xfId="12396"/>
    <cellStyle name="Percent 27 2 5 3" xfId="7028"/>
    <cellStyle name="Percent 27 2 5 3 2" xfId="14836"/>
    <cellStyle name="Percent 27 2 5 4" xfId="9956"/>
    <cellStyle name="Percent 27 2 6" xfId="2636"/>
    <cellStyle name="Percent 27 2 6 2" xfId="5076"/>
    <cellStyle name="Percent 27 2 6 2 2" xfId="12884"/>
    <cellStyle name="Percent 27 2 6 3" xfId="7516"/>
    <cellStyle name="Percent 27 2 6 3 2" xfId="15324"/>
    <cellStyle name="Percent 27 2 6 4" xfId="10444"/>
    <cellStyle name="Percent 27 2 7" xfId="3124"/>
    <cellStyle name="Percent 27 2 7 2" xfId="10932"/>
    <cellStyle name="Percent 27 2 8" xfId="5564"/>
    <cellStyle name="Percent 27 2 8 2" xfId="13372"/>
    <cellStyle name="Percent 27 2 9" xfId="8004"/>
    <cellStyle name="Percent 27 2 9 2" xfId="15812"/>
    <cellStyle name="Percent 27 3" xfId="806"/>
    <cellStyle name="Percent 27 3 2" xfId="1294"/>
    <cellStyle name="Percent 27 3 2 2" xfId="3734"/>
    <cellStyle name="Percent 27 3 2 2 2" xfId="11542"/>
    <cellStyle name="Percent 27 3 2 3" xfId="6174"/>
    <cellStyle name="Percent 27 3 2 3 2" xfId="13982"/>
    <cellStyle name="Percent 27 3 2 4" xfId="9102"/>
    <cellStyle name="Percent 27 3 3" xfId="1782"/>
    <cellStyle name="Percent 27 3 3 2" xfId="4222"/>
    <cellStyle name="Percent 27 3 3 2 2" xfId="12030"/>
    <cellStyle name="Percent 27 3 3 3" xfId="6662"/>
    <cellStyle name="Percent 27 3 3 3 2" xfId="14470"/>
    <cellStyle name="Percent 27 3 3 4" xfId="9590"/>
    <cellStyle name="Percent 27 3 4" xfId="2270"/>
    <cellStyle name="Percent 27 3 4 2" xfId="4710"/>
    <cellStyle name="Percent 27 3 4 2 2" xfId="12518"/>
    <cellStyle name="Percent 27 3 4 3" xfId="7150"/>
    <cellStyle name="Percent 27 3 4 3 2" xfId="14958"/>
    <cellStyle name="Percent 27 3 4 4" xfId="10078"/>
    <cellStyle name="Percent 27 3 5" xfId="2758"/>
    <cellStyle name="Percent 27 3 5 2" xfId="5198"/>
    <cellStyle name="Percent 27 3 5 2 2" xfId="13006"/>
    <cellStyle name="Percent 27 3 5 3" xfId="7638"/>
    <cellStyle name="Percent 27 3 5 3 2" xfId="15446"/>
    <cellStyle name="Percent 27 3 5 4" xfId="10566"/>
    <cellStyle name="Percent 27 3 6" xfId="3246"/>
    <cellStyle name="Percent 27 3 6 2" xfId="11054"/>
    <cellStyle name="Percent 27 3 7" xfId="5686"/>
    <cellStyle name="Percent 27 3 7 2" xfId="13494"/>
    <cellStyle name="Percent 27 3 8" xfId="8126"/>
    <cellStyle name="Percent 27 3 8 2" xfId="15934"/>
    <cellStyle name="Percent 27 3 9" xfId="8614"/>
    <cellStyle name="Percent 27 4" xfId="1050"/>
    <cellStyle name="Percent 27 4 2" xfId="3490"/>
    <cellStyle name="Percent 27 4 2 2" xfId="11298"/>
    <cellStyle name="Percent 27 4 3" xfId="5930"/>
    <cellStyle name="Percent 27 4 3 2" xfId="13738"/>
    <cellStyle name="Percent 27 4 4" xfId="8858"/>
    <cellStyle name="Percent 27 5" xfId="1538"/>
    <cellStyle name="Percent 27 5 2" xfId="3978"/>
    <cellStyle name="Percent 27 5 2 2" xfId="11786"/>
    <cellStyle name="Percent 27 5 3" xfId="6418"/>
    <cellStyle name="Percent 27 5 3 2" xfId="14226"/>
    <cellStyle name="Percent 27 5 4" xfId="9346"/>
    <cellStyle name="Percent 27 6" xfId="2026"/>
    <cellStyle name="Percent 27 6 2" xfId="4466"/>
    <cellStyle name="Percent 27 6 2 2" xfId="12274"/>
    <cellStyle name="Percent 27 6 3" xfId="6906"/>
    <cellStyle name="Percent 27 6 3 2" xfId="14714"/>
    <cellStyle name="Percent 27 6 4" xfId="9834"/>
    <cellStyle name="Percent 27 7" xfId="2514"/>
    <cellStyle name="Percent 27 7 2" xfId="4954"/>
    <cellStyle name="Percent 27 7 2 2" xfId="12762"/>
    <cellStyle name="Percent 27 7 3" xfId="7394"/>
    <cellStyle name="Percent 27 7 3 2" xfId="15202"/>
    <cellStyle name="Percent 27 7 4" xfId="10322"/>
    <cellStyle name="Percent 27 8" xfId="3002"/>
    <cellStyle name="Percent 27 8 2" xfId="10810"/>
    <cellStyle name="Percent 27 9" xfId="5442"/>
    <cellStyle name="Percent 27 9 2" xfId="13250"/>
    <cellStyle name="Percent 28" xfId="562"/>
    <cellStyle name="Percent 28 10" xfId="7883"/>
    <cellStyle name="Percent 28 10 2" xfId="15691"/>
    <cellStyle name="Percent 28 11" xfId="8371"/>
    <cellStyle name="Percent 28 2" xfId="684"/>
    <cellStyle name="Percent 28 2 10" xfId="8493"/>
    <cellStyle name="Percent 28 2 2" xfId="929"/>
    <cellStyle name="Percent 28 2 2 2" xfId="1417"/>
    <cellStyle name="Percent 28 2 2 2 2" xfId="3857"/>
    <cellStyle name="Percent 28 2 2 2 2 2" xfId="11665"/>
    <cellStyle name="Percent 28 2 2 2 3" xfId="6297"/>
    <cellStyle name="Percent 28 2 2 2 3 2" xfId="14105"/>
    <cellStyle name="Percent 28 2 2 2 4" xfId="9225"/>
    <cellStyle name="Percent 28 2 2 3" xfId="1905"/>
    <cellStyle name="Percent 28 2 2 3 2" xfId="4345"/>
    <cellStyle name="Percent 28 2 2 3 2 2" xfId="12153"/>
    <cellStyle name="Percent 28 2 2 3 3" xfId="6785"/>
    <cellStyle name="Percent 28 2 2 3 3 2" xfId="14593"/>
    <cellStyle name="Percent 28 2 2 3 4" xfId="9713"/>
    <cellStyle name="Percent 28 2 2 4" xfId="2393"/>
    <cellStyle name="Percent 28 2 2 4 2" xfId="4833"/>
    <cellStyle name="Percent 28 2 2 4 2 2" xfId="12641"/>
    <cellStyle name="Percent 28 2 2 4 3" xfId="7273"/>
    <cellStyle name="Percent 28 2 2 4 3 2" xfId="15081"/>
    <cellStyle name="Percent 28 2 2 4 4" xfId="10201"/>
    <cellStyle name="Percent 28 2 2 5" xfId="2881"/>
    <cellStyle name="Percent 28 2 2 5 2" xfId="5321"/>
    <cellStyle name="Percent 28 2 2 5 2 2" xfId="13129"/>
    <cellStyle name="Percent 28 2 2 5 3" xfId="7761"/>
    <cellStyle name="Percent 28 2 2 5 3 2" xfId="15569"/>
    <cellStyle name="Percent 28 2 2 5 4" xfId="10689"/>
    <cellStyle name="Percent 28 2 2 6" xfId="3369"/>
    <cellStyle name="Percent 28 2 2 6 2" xfId="11177"/>
    <cellStyle name="Percent 28 2 2 7" xfId="5809"/>
    <cellStyle name="Percent 28 2 2 7 2" xfId="13617"/>
    <cellStyle name="Percent 28 2 2 8" xfId="8249"/>
    <cellStyle name="Percent 28 2 2 8 2" xfId="16057"/>
    <cellStyle name="Percent 28 2 2 9" xfId="8737"/>
    <cellStyle name="Percent 28 2 3" xfId="1173"/>
    <cellStyle name="Percent 28 2 3 2" xfId="3613"/>
    <cellStyle name="Percent 28 2 3 2 2" xfId="11421"/>
    <cellStyle name="Percent 28 2 3 3" xfId="6053"/>
    <cellStyle name="Percent 28 2 3 3 2" xfId="13861"/>
    <cellStyle name="Percent 28 2 3 4" xfId="8981"/>
    <cellStyle name="Percent 28 2 4" xfId="1661"/>
    <cellStyle name="Percent 28 2 4 2" xfId="4101"/>
    <cellStyle name="Percent 28 2 4 2 2" xfId="11909"/>
    <cellStyle name="Percent 28 2 4 3" xfId="6541"/>
    <cellStyle name="Percent 28 2 4 3 2" xfId="14349"/>
    <cellStyle name="Percent 28 2 4 4" xfId="9469"/>
    <cellStyle name="Percent 28 2 5" xfId="2149"/>
    <cellStyle name="Percent 28 2 5 2" xfId="4589"/>
    <cellStyle name="Percent 28 2 5 2 2" xfId="12397"/>
    <cellStyle name="Percent 28 2 5 3" xfId="7029"/>
    <cellStyle name="Percent 28 2 5 3 2" xfId="14837"/>
    <cellStyle name="Percent 28 2 5 4" xfId="9957"/>
    <cellStyle name="Percent 28 2 6" xfId="2637"/>
    <cellStyle name="Percent 28 2 6 2" xfId="5077"/>
    <cellStyle name="Percent 28 2 6 2 2" xfId="12885"/>
    <cellStyle name="Percent 28 2 6 3" xfId="7517"/>
    <cellStyle name="Percent 28 2 6 3 2" xfId="15325"/>
    <cellStyle name="Percent 28 2 6 4" xfId="10445"/>
    <cellStyle name="Percent 28 2 7" xfId="3125"/>
    <cellStyle name="Percent 28 2 7 2" xfId="10933"/>
    <cellStyle name="Percent 28 2 8" xfId="5565"/>
    <cellStyle name="Percent 28 2 8 2" xfId="13373"/>
    <cellStyle name="Percent 28 2 9" xfId="8005"/>
    <cellStyle name="Percent 28 2 9 2" xfId="15813"/>
    <cellStyle name="Percent 28 3" xfId="807"/>
    <cellStyle name="Percent 28 3 2" xfId="1295"/>
    <cellStyle name="Percent 28 3 2 2" xfId="3735"/>
    <cellStyle name="Percent 28 3 2 2 2" xfId="11543"/>
    <cellStyle name="Percent 28 3 2 3" xfId="6175"/>
    <cellStyle name="Percent 28 3 2 3 2" xfId="13983"/>
    <cellStyle name="Percent 28 3 2 4" xfId="9103"/>
    <cellStyle name="Percent 28 3 3" xfId="1783"/>
    <cellStyle name="Percent 28 3 3 2" xfId="4223"/>
    <cellStyle name="Percent 28 3 3 2 2" xfId="12031"/>
    <cellStyle name="Percent 28 3 3 3" xfId="6663"/>
    <cellStyle name="Percent 28 3 3 3 2" xfId="14471"/>
    <cellStyle name="Percent 28 3 3 4" xfId="9591"/>
    <cellStyle name="Percent 28 3 4" xfId="2271"/>
    <cellStyle name="Percent 28 3 4 2" xfId="4711"/>
    <cellStyle name="Percent 28 3 4 2 2" xfId="12519"/>
    <cellStyle name="Percent 28 3 4 3" xfId="7151"/>
    <cellStyle name="Percent 28 3 4 3 2" xfId="14959"/>
    <cellStyle name="Percent 28 3 4 4" xfId="10079"/>
    <cellStyle name="Percent 28 3 5" xfId="2759"/>
    <cellStyle name="Percent 28 3 5 2" xfId="5199"/>
    <cellStyle name="Percent 28 3 5 2 2" xfId="13007"/>
    <cellStyle name="Percent 28 3 5 3" xfId="7639"/>
    <cellStyle name="Percent 28 3 5 3 2" xfId="15447"/>
    <cellStyle name="Percent 28 3 5 4" xfId="10567"/>
    <cellStyle name="Percent 28 3 6" xfId="3247"/>
    <cellStyle name="Percent 28 3 6 2" xfId="11055"/>
    <cellStyle name="Percent 28 3 7" xfId="5687"/>
    <cellStyle name="Percent 28 3 7 2" xfId="13495"/>
    <cellStyle name="Percent 28 3 8" xfId="8127"/>
    <cellStyle name="Percent 28 3 8 2" xfId="15935"/>
    <cellStyle name="Percent 28 3 9" xfId="8615"/>
    <cellStyle name="Percent 28 4" xfId="1051"/>
    <cellStyle name="Percent 28 4 2" xfId="3491"/>
    <cellStyle name="Percent 28 4 2 2" xfId="11299"/>
    <cellStyle name="Percent 28 4 3" xfId="5931"/>
    <cellStyle name="Percent 28 4 3 2" xfId="13739"/>
    <cellStyle name="Percent 28 4 4" xfId="8859"/>
    <cellStyle name="Percent 28 5" xfId="1539"/>
    <cellStyle name="Percent 28 5 2" xfId="3979"/>
    <cellStyle name="Percent 28 5 2 2" xfId="11787"/>
    <cellStyle name="Percent 28 5 3" xfId="6419"/>
    <cellStyle name="Percent 28 5 3 2" xfId="14227"/>
    <cellStyle name="Percent 28 5 4" xfId="9347"/>
    <cellStyle name="Percent 28 6" xfId="2027"/>
    <cellStyle name="Percent 28 6 2" xfId="4467"/>
    <cellStyle name="Percent 28 6 2 2" xfId="12275"/>
    <cellStyle name="Percent 28 6 3" xfId="6907"/>
    <cellStyle name="Percent 28 6 3 2" xfId="14715"/>
    <cellStyle name="Percent 28 6 4" xfId="9835"/>
    <cellStyle name="Percent 28 7" xfId="2515"/>
    <cellStyle name="Percent 28 7 2" xfId="4955"/>
    <cellStyle name="Percent 28 7 2 2" xfId="12763"/>
    <cellStyle name="Percent 28 7 3" xfId="7395"/>
    <cellStyle name="Percent 28 7 3 2" xfId="15203"/>
    <cellStyle name="Percent 28 7 4" xfId="10323"/>
    <cellStyle name="Percent 28 8" xfId="3003"/>
    <cellStyle name="Percent 28 8 2" xfId="10811"/>
    <cellStyle name="Percent 28 9" xfId="5443"/>
    <cellStyle name="Percent 28 9 2" xfId="13251"/>
    <cellStyle name="Percent 29" xfId="563"/>
    <cellStyle name="Percent 29 10" xfId="7884"/>
    <cellStyle name="Percent 29 10 2" xfId="15692"/>
    <cellStyle name="Percent 29 11" xfId="8372"/>
    <cellStyle name="Percent 29 2" xfId="685"/>
    <cellStyle name="Percent 29 2 10" xfId="8494"/>
    <cellStyle name="Percent 29 2 2" xfId="930"/>
    <cellStyle name="Percent 29 2 2 2" xfId="1418"/>
    <cellStyle name="Percent 29 2 2 2 2" xfId="3858"/>
    <cellStyle name="Percent 29 2 2 2 2 2" xfId="11666"/>
    <cellStyle name="Percent 29 2 2 2 3" xfId="6298"/>
    <cellStyle name="Percent 29 2 2 2 3 2" xfId="14106"/>
    <cellStyle name="Percent 29 2 2 2 4" xfId="9226"/>
    <cellStyle name="Percent 29 2 2 3" xfId="1906"/>
    <cellStyle name="Percent 29 2 2 3 2" xfId="4346"/>
    <cellStyle name="Percent 29 2 2 3 2 2" xfId="12154"/>
    <cellStyle name="Percent 29 2 2 3 3" xfId="6786"/>
    <cellStyle name="Percent 29 2 2 3 3 2" xfId="14594"/>
    <cellStyle name="Percent 29 2 2 3 4" xfId="9714"/>
    <cellStyle name="Percent 29 2 2 4" xfId="2394"/>
    <cellStyle name="Percent 29 2 2 4 2" xfId="4834"/>
    <cellStyle name="Percent 29 2 2 4 2 2" xfId="12642"/>
    <cellStyle name="Percent 29 2 2 4 3" xfId="7274"/>
    <cellStyle name="Percent 29 2 2 4 3 2" xfId="15082"/>
    <cellStyle name="Percent 29 2 2 4 4" xfId="10202"/>
    <cellStyle name="Percent 29 2 2 5" xfId="2882"/>
    <cellStyle name="Percent 29 2 2 5 2" xfId="5322"/>
    <cellStyle name="Percent 29 2 2 5 2 2" xfId="13130"/>
    <cellStyle name="Percent 29 2 2 5 3" xfId="7762"/>
    <cellStyle name="Percent 29 2 2 5 3 2" xfId="15570"/>
    <cellStyle name="Percent 29 2 2 5 4" xfId="10690"/>
    <cellStyle name="Percent 29 2 2 6" xfId="3370"/>
    <cellStyle name="Percent 29 2 2 6 2" xfId="11178"/>
    <cellStyle name="Percent 29 2 2 7" xfId="5810"/>
    <cellStyle name="Percent 29 2 2 7 2" xfId="13618"/>
    <cellStyle name="Percent 29 2 2 8" xfId="8250"/>
    <cellStyle name="Percent 29 2 2 8 2" xfId="16058"/>
    <cellStyle name="Percent 29 2 2 9" xfId="8738"/>
    <cellStyle name="Percent 29 2 3" xfId="1174"/>
    <cellStyle name="Percent 29 2 3 2" xfId="3614"/>
    <cellStyle name="Percent 29 2 3 2 2" xfId="11422"/>
    <cellStyle name="Percent 29 2 3 3" xfId="6054"/>
    <cellStyle name="Percent 29 2 3 3 2" xfId="13862"/>
    <cellStyle name="Percent 29 2 3 4" xfId="8982"/>
    <cellStyle name="Percent 29 2 4" xfId="1662"/>
    <cellStyle name="Percent 29 2 4 2" xfId="4102"/>
    <cellStyle name="Percent 29 2 4 2 2" xfId="11910"/>
    <cellStyle name="Percent 29 2 4 3" xfId="6542"/>
    <cellStyle name="Percent 29 2 4 3 2" xfId="14350"/>
    <cellStyle name="Percent 29 2 4 4" xfId="9470"/>
    <cellStyle name="Percent 29 2 5" xfId="2150"/>
    <cellStyle name="Percent 29 2 5 2" xfId="4590"/>
    <cellStyle name="Percent 29 2 5 2 2" xfId="12398"/>
    <cellStyle name="Percent 29 2 5 3" xfId="7030"/>
    <cellStyle name="Percent 29 2 5 3 2" xfId="14838"/>
    <cellStyle name="Percent 29 2 5 4" xfId="9958"/>
    <cellStyle name="Percent 29 2 6" xfId="2638"/>
    <cellStyle name="Percent 29 2 6 2" xfId="5078"/>
    <cellStyle name="Percent 29 2 6 2 2" xfId="12886"/>
    <cellStyle name="Percent 29 2 6 3" xfId="7518"/>
    <cellStyle name="Percent 29 2 6 3 2" xfId="15326"/>
    <cellStyle name="Percent 29 2 6 4" xfId="10446"/>
    <cellStyle name="Percent 29 2 7" xfId="3126"/>
    <cellStyle name="Percent 29 2 7 2" xfId="10934"/>
    <cellStyle name="Percent 29 2 8" xfId="5566"/>
    <cellStyle name="Percent 29 2 8 2" xfId="13374"/>
    <cellStyle name="Percent 29 2 9" xfId="8006"/>
    <cellStyle name="Percent 29 2 9 2" xfId="15814"/>
    <cellStyle name="Percent 29 3" xfId="808"/>
    <cellStyle name="Percent 29 3 2" xfId="1296"/>
    <cellStyle name="Percent 29 3 2 2" xfId="3736"/>
    <cellStyle name="Percent 29 3 2 2 2" xfId="11544"/>
    <cellStyle name="Percent 29 3 2 3" xfId="6176"/>
    <cellStyle name="Percent 29 3 2 3 2" xfId="13984"/>
    <cellStyle name="Percent 29 3 2 4" xfId="9104"/>
    <cellStyle name="Percent 29 3 3" xfId="1784"/>
    <cellStyle name="Percent 29 3 3 2" xfId="4224"/>
    <cellStyle name="Percent 29 3 3 2 2" xfId="12032"/>
    <cellStyle name="Percent 29 3 3 3" xfId="6664"/>
    <cellStyle name="Percent 29 3 3 3 2" xfId="14472"/>
    <cellStyle name="Percent 29 3 3 4" xfId="9592"/>
    <cellStyle name="Percent 29 3 4" xfId="2272"/>
    <cellStyle name="Percent 29 3 4 2" xfId="4712"/>
    <cellStyle name="Percent 29 3 4 2 2" xfId="12520"/>
    <cellStyle name="Percent 29 3 4 3" xfId="7152"/>
    <cellStyle name="Percent 29 3 4 3 2" xfId="14960"/>
    <cellStyle name="Percent 29 3 4 4" xfId="10080"/>
    <cellStyle name="Percent 29 3 5" xfId="2760"/>
    <cellStyle name="Percent 29 3 5 2" xfId="5200"/>
    <cellStyle name="Percent 29 3 5 2 2" xfId="13008"/>
    <cellStyle name="Percent 29 3 5 3" xfId="7640"/>
    <cellStyle name="Percent 29 3 5 3 2" xfId="15448"/>
    <cellStyle name="Percent 29 3 5 4" xfId="10568"/>
    <cellStyle name="Percent 29 3 6" xfId="3248"/>
    <cellStyle name="Percent 29 3 6 2" xfId="11056"/>
    <cellStyle name="Percent 29 3 7" xfId="5688"/>
    <cellStyle name="Percent 29 3 7 2" xfId="13496"/>
    <cellStyle name="Percent 29 3 8" xfId="8128"/>
    <cellStyle name="Percent 29 3 8 2" xfId="15936"/>
    <cellStyle name="Percent 29 3 9" xfId="8616"/>
    <cellStyle name="Percent 29 4" xfId="1052"/>
    <cellStyle name="Percent 29 4 2" xfId="3492"/>
    <cellStyle name="Percent 29 4 2 2" xfId="11300"/>
    <cellStyle name="Percent 29 4 3" xfId="5932"/>
    <cellStyle name="Percent 29 4 3 2" xfId="13740"/>
    <cellStyle name="Percent 29 4 4" xfId="8860"/>
    <cellStyle name="Percent 29 5" xfId="1540"/>
    <cellStyle name="Percent 29 5 2" xfId="3980"/>
    <cellStyle name="Percent 29 5 2 2" xfId="11788"/>
    <cellStyle name="Percent 29 5 3" xfId="6420"/>
    <cellStyle name="Percent 29 5 3 2" xfId="14228"/>
    <cellStyle name="Percent 29 5 4" xfId="9348"/>
    <cellStyle name="Percent 29 6" xfId="2028"/>
    <cellStyle name="Percent 29 6 2" xfId="4468"/>
    <cellStyle name="Percent 29 6 2 2" xfId="12276"/>
    <cellStyle name="Percent 29 6 3" xfId="6908"/>
    <cellStyle name="Percent 29 6 3 2" xfId="14716"/>
    <cellStyle name="Percent 29 6 4" xfId="9836"/>
    <cellStyle name="Percent 29 7" xfId="2516"/>
    <cellStyle name="Percent 29 7 2" xfId="4956"/>
    <cellStyle name="Percent 29 7 2 2" xfId="12764"/>
    <cellStyle name="Percent 29 7 3" xfId="7396"/>
    <cellStyle name="Percent 29 7 3 2" xfId="15204"/>
    <cellStyle name="Percent 29 7 4" xfId="10324"/>
    <cellStyle name="Percent 29 8" xfId="3004"/>
    <cellStyle name="Percent 29 8 2" xfId="10812"/>
    <cellStyle name="Percent 29 9" xfId="5444"/>
    <cellStyle name="Percent 29 9 2" xfId="13252"/>
    <cellStyle name="Percent 3" xfId="150"/>
    <cellStyle name="Percent 3 10" xfId="5373"/>
    <cellStyle name="Percent 3 10 2" xfId="13181"/>
    <cellStyle name="Percent 3 11" xfId="7813"/>
    <cellStyle name="Percent 3 11 2" xfId="15621"/>
    <cellStyle name="Percent 3 12" xfId="8301"/>
    <cellStyle name="Percent 3 2" xfId="584"/>
    <cellStyle name="Percent 3 2 10" xfId="7905"/>
    <cellStyle name="Percent 3 2 10 2" xfId="15713"/>
    <cellStyle name="Percent 3 2 11" xfId="8393"/>
    <cellStyle name="Percent 3 2 2" xfId="706"/>
    <cellStyle name="Percent 3 2 2 10" xfId="8515"/>
    <cellStyle name="Percent 3 2 2 2" xfId="951"/>
    <cellStyle name="Percent 3 2 2 2 2" xfId="1439"/>
    <cellStyle name="Percent 3 2 2 2 2 2" xfId="3879"/>
    <cellStyle name="Percent 3 2 2 2 2 2 2" xfId="11687"/>
    <cellStyle name="Percent 3 2 2 2 2 3" xfId="6319"/>
    <cellStyle name="Percent 3 2 2 2 2 3 2" xfId="14127"/>
    <cellStyle name="Percent 3 2 2 2 2 4" xfId="9247"/>
    <cellStyle name="Percent 3 2 2 2 3" xfId="1927"/>
    <cellStyle name="Percent 3 2 2 2 3 2" xfId="4367"/>
    <cellStyle name="Percent 3 2 2 2 3 2 2" xfId="12175"/>
    <cellStyle name="Percent 3 2 2 2 3 3" xfId="6807"/>
    <cellStyle name="Percent 3 2 2 2 3 3 2" xfId="14615"/>
    <cellStyle name="Percent 3 2 2 2 3 4" xfId="9735"/>
    <cellStyle name="Percent 3 2 2 2 4" xfId="2415"/>
    <cellStyle name="Percent 3 2 2 2 4 2" xfId="4855"/>
    <cellStyle name="Percent 3 2 2 2 4 2 2" xfId="12663"/>
    <cellStyle name="Percent 3 2 2 2 4 3" xfId="7295"/>
    <cellStyle name="Percent 3 2 2 2 4 3 2" xfId="15103"/>
    <cellStyle name="Percent 3 2 2 2 4 4" xfId="10223"/>
    <cellStyle name="Percent 3 2 2 2 5" xfId="2903"/>
    <cellStyle name="Percent 3 2 2 2 5 2" xfId="5343"/>
    <cellStyle name="Percent 3 2 2 2 5 2 2" xfId="13151"/>
    <cellStyle name="Percent 3 2 2 2 5 3" xfId="7783"/>
    <cellStyle name="Percent 3 2 2 2 5 3 2" xfId="15591"/>
    <cellStyle name="Percent 3 2 2 2 5 4" xfId="10711"/>
    <cellStyle name="Percent 3 2 2 2 6" xfId="3391"/>
    <cellStyle name="Percent 3 2 2 2 6 2" xfId="11199"/>
    <cellStyle name="Percent 3 2 2 2 7" xfId="5831"/>
    <cellStyle name="Percent 3 2 2 2 7 2" xfId="13639"/>
    <cellStyle name="Percent 3 2 2 2 8" xfId="8271"/>
    <cellStyle name="Percent 3 2 2 2 8 2" xfId="16079"/>
    <cellStyle name="Percent 3 2 2 2 9" xfId="8759"/>
    <cellStyle name="Percent 3 2 2 3" xfId="1195"/>
    <cellStyle name="Percent 3 2 2 3 2" xfId="3635"/>
    <cellStyle name="Percent 3 2 2 3 2 2" xfId="11443"/>
    <cellStyle name="Percent 3 2 2 3 3" xfId="6075"/>
    <cellStyle name="Percent 3 2 2 3 3 2" xfId="13883"/>
    <cellStyle name="Percent 3 2 2 3 4" xfId="9003"/>
    <cellStyle name="Percent 3 2 2 4" xfId="1683"/>
    <cellStyle name="Percent 3 2 2 4 2" xfId="4123"/>
    <cellStyle name="Percent 3 2 2 4 2 2" xfId="11931"/>
    <cellStyle name="Percent 3 2 2 4 3" xfId="6563"/>
    <cellStyle name="Percent 3 2 2 4 3 2" xfId="14371"/>
    <cellStyle name="Percent 3 2 2 4 4" xfId="9491"/>
    <cellStyle name="Percent 3 2 2 5" xfId="2171"/>
    <cellStyle name="Percent 3 2 2 5 2" xfId="4611"/>
    <cellStyle name="Percent 3 2 2 5 2 2" xfId="12419"/>
    <cellStyle name="Percent 3 2 2 5 3" xfId="7051"/>
    <cellStyle name="Percent 3 2 2 5 3 2" xfId="14859"/>
    <cellStyle name="Percent 3 2 2 5 4" xfId="9979"/>
    <cellStyle name="Percent 3 2 2 6" xfId="2659"/>
    <cellStyle name="Percent 3 2 2 6 2" xfId="5099"/>
    <cellStyle name="Percent 3 2 2 6 2 2" xfId="12907"/>
    <cellStyle name="Percent 3 2 2 6 3" xfId="7539"/>
    <cellStyle name="Percent 3 2 2 6 3 2" xfId="15347"/>
    <cellStyle name="Percent 3 2 2 6 4" xfId="10467"/>
    <cellStyle name="Percent 3 2 2 7" xfId="3147"/>
    <cellStyle name="Percent 3 2 2 7 2" xfId="10955"/>
    <cellStyle name="Percent 3 2 2 8" xfId="5587"/>
    <cellStyle name="Percent 3 2 2 8 2" xfId="13395"/>
    <cellStyle name="Percent 3 2 2 9" xfId="8027"/>
    <cellStyle name="Percent 3 2 2 9 2" xfId="15835"/>
    <cellStyle name="Percent 3 2 3" xfId="829"/>
    <cellStyle name="Percent 3 2 3 2" xfId="1317"/>
    <cellStyle name="Percent 3 2 3 2 2" xfId="3757"/>
    <cellStyle name="Percent 3 2 3 2 2 2" xfId="11565"/>
    <cellStyle name="Percent 3 2 3 2 3" xfId="6197"/>
    <cellStyle name="Percent 3 2 3 2 3 2" xfId="14005"/>
    <cellStyle name="Percent 3 2 3 2 4" xfId="9125"/>
    <cellStyle name="Percent 3 2 3 3" xfId="1805"/>
    <cellStyle name="Percent 3 2 3 3 2" xfId="4245"/>
    <cellStyle name="Percent 3 2 3 3 2 2" xfId="12053"/>
    <cellStyle name="Percent 3 2 3 3 3" xfId="6685"/>
    <cellStyle name="Percent 3 2 3 3 3 2" xfId="14493"/>
    <cellStyle name="Percent 3 2 3 3 4" xfId="9613"/>
    <cellStyle name="Percent 3 2 3 4" xfId="2293"/>
    <cellStyle name="Percent 3 2 3 4 2" xfId="4733"/>
    <cellStyle name="Percent 3 2 3 4 2 2" xfId="12541"/>
    <cellStyle name="Percent 3 2 3 4 3" xfId="7173"/>
    <cellStyle name="Percent 3 2 3 4 3 2" xfId="14981"/>
    <cellStyle name="Percent 3 2 3 4 4" xfId="10101"/>
    <cellStyle name="Percent 3 2 3 5" xfId="2781"/>
    <cellStyle name="Percent 3 2 3 5 2" xfId="5221"/>
    <cellStyle name="Percent 3 2 3 5 2 2" xfId="13029"/>
    <cellStyle name="Percent 3 2 3 5 3" xfId="7661"/>
    <cellStyle name="Percent 3 2 3 5 3 2" xfId="15469"/>
    <cellStyle name="Percent 3 2 3 5 4" xfId="10589"/>
    <cellStyle name="Percent 3 2 3 6" xfId="3269"/>
    <cellStyle name="Percent 3 2 3 6 2" xfId="11077"/>
    <cellStyle name="Percent 3 2 3 7" xfId="5709"/>
    <cellStyle name="Percent 3 2 3 7 2" xfId="13517"/>
    <cellStyle name="Percent 3 2 3 8" xfId="8149"/>
    <cellStyle name="Percent 3 2 3 8 2" xfId="15957"/>
    <cellStyle name="Percent 3 2 3 9" xfId="8637"/>
    <cellStyle name="Percent 3 2 4" xfId="1073"/>
    <cellStyle name="Percent 3 2 4 2" xfId="3513"/>
    <cellStyle name="Percent 3 2 4 2 2" xfId="11321"/>
    <cellStyle name="Percent 3 2 4 3" xfId="5953"/>
    <cellStyle name="Percent 3 2 4 3 2" xfId="13761"/>
    <cellStyle name="Percent 3 2 4 4" xfId="8881"/>
    <cellStyle name="Percent 3 2 5" xfId="1561"/>
    <cellStyle name="Percent 3 2 5 2" xfId="4001"/>
    <cellStyle name="Percent 3 2 5 2 2" xfId="11809"/>
    <cellStyle name="Percent 3 2 5 3" xfId="6441"/>
    <cellStyle name="Percent 3 2 5 3 2" xfId="14249"/>
    <cellStyle name="Percent 3 2 5 4" xfId="9369"/>
    <cellStyle name="Percent 3 2 6" xfId="2049"/>
    <cellStyle name="Percent 3 2 6 2" xfId="4489"/>
    <cellStyle name="Percent 3 2 6 2 2" xfId="12297"/>
    <cellStyle name="Percent 3 2 6 3" xfId="6929"/>
    <cellStyle name="Percent 3 2 6 3 2" xfId="14737"/>
    <cellStyle name="Percent 3 2 6 4" xfId="9857"/>
    <cellStyle name="Percent 3 2 7" xfId="2537"/>
    <cellStyle name="Percent 3 2 7 2" xfId="4977"/>
    <cellStyle name="Percent 3 2 7 2 2" xfId="12785"/>
    <cellStyle name="Percent 3 2 7 3" xfId="7417"/>
    <cellStyle name="Percent 3 2 7 3 2" xfId="15225"/>
    <cellStyle name="Percent 3 2 7 4" xfId="10345"/>
    <cellStyle name="Percent 3 2 8" xfId="3025"/>
    <cellStyle name="Percent 3 2 8 2" xfId="10833"/>
    <cellStyle name="Percent 3 2 9" xfId="5465"/>
    <cellStyle name="Percent 3 2 9 2" xfId="13273"/>
    <cellStyle name="Percent 3 3" xfId="614"/>
    <cellStyle name="Percent 3 3 10" xfId="8423"/>
    <cellStyle name="Percent 3 3 2" xfId="859"/>
    <cellStyle name="Percent 3 3 2 2" xfId="1347"/>
    <cellStyle name="Percent 3 3 2 2 2" xfId="3787"/>
    <cellStyle name="Percent 3 3 2 2 2 2" xfId="11595"/>
    <cellStyle name="Percent 3 3 2 2 3" xfId="6227"/>
    <cellStyle name="Percent 3 3 2 2 3 2" xfId="14035"/>
    <cellStyle name="Percent 3 3 2 2 4" xfId="9155"/>
    <cellStyle name="Percent 3 3 2 3" xfId="1835"/>
    <cellStyle name="Percent 3 3 2 3 2" xfId="4275"/>
    <cellStyle name="Percent 3 3 2 3 2 2" xfId="12083"/>
    <cellStyle name="Percent 3 3 2 3 3" xfId="6715"/>
    <cellStyle name="Percent 3 3 2 3 3 2" xfId="14523"/>
    <cellStyle name="Percent 3 3 2 3 4" xfId="9643"/>
    <cellStyle name="Percent 3 3 2 4" xfId="2323"/>
    <cellStyle name="Percent 3 3 2 4 2" xfId="4763"/>
    <cellStyle name="Percent 3 3 2 4 2 2" xfId="12571"/>
    <cellStyle name="Percent 3 3 2 4 3" xfId="7203"/>
    <cellStyle name="Percent 3 3 2 4 3 2" xfId="15011"/>
    <cellStyle name="Percent 3 3 2 4 4" xfId="10131"/>
    <cellStyle name="Percent 3 3 2 5" xfId="2811"/>
    <cellStyle name="Percent 3 3 2 5 2" xfId="5251"/>
    <cellStyle name="Percent 3 3 2 5 2 2" xfId="13059"/>
    <cellStyle name="Percent 3 3 2 5 3" xfId="7691"/>
    <cellStyle name="Percent 3 3 2 5 3 2" xfId="15499"/>
    <cellStyle name="Percent 3 3 2 5 4" xfId="10619"/>
    <cellStyle name="Percent 3 3 2 6" xfId="3299"/>
    <cellStyle name="Percent 3 3 2 6 2" xfId="11107"/>
    <cellStyle name="Percent 3 3 2 7" xfId="5739"/>
    <cellStyle name="Percent 3 3 2 7 2" xfId="13547"/>
    <cellStyle name="Percent 3 3 2 8" xfId="8179"/>
    <cellStyle name="Percent 3 3 2 8 2" xfId="15987"/>
    <cellStyle name="Percent 3 3 2 9" xfId="8667"/>
    <cellStyle name="Percent 3 3 3" xfId="1103"/>
    <cellStyle name="Percent 3 3 3 2" xfId="3543"/>
    <cellStyle name="Percent 3 3 3 2 2" xfId="11351"/>
    <cellStyle name="Percent 3 3 3 3" xfId="5983"/>
    <cellStyle name="Percent 3 3 3 3 2" xfId="13791"/>
    <cellStyle name="Percent 3 3 3 4" xfId="8911"/>
    <cellStyle name="Percent 3 3 4" xfId="1591"/>
    <cellStyle name="Percent 3 3 4 2" xfId="4031"/>
    <cellStyle name="Percent 3 3 4 2 2" xfId="11839"/>
    <cellStyle name="Percent 3 3 4 3" xfId="6471"/>
    <cellStyle name="Percent 3 3 4 3 2" xfId="14279"/>
    <cellStyle name="Percent 3 3 4 4" xfId="9399"/>
    <cellStyle name="Percent 3 3 5" xfId="2079"/>
    <cellStyle name="Percent 3 3 5 2" xfId="4519"/>
    <cellStyle name="Percent 3 3 5 2 2" xfId="12327"/>
    <cellStyle name="Percent 3 3 5 3" xfId="6959"/>
    <cellStyle name="Percent 3 3 5 3 2" xfId="14767"/>
    <cellStyle name="Percent 3 3 5 4" xfId="9887"/>
    <cellStyle name="Percent 3 3 6" xfId="2567"/>
    <cellStyle name="Percent 3 3 6 2" xfId="5007"/>
    <cellStyle name="Percent 3 3 6 2 2" xfId="12815"/>
    <cellStyle name="Percent 3 3 6 3" xfId="7447"/>
    <cellStyle name="Percent 3 3 6 3 2" xfId="15255"/>
    <cellStyle name="Percent 3 3 6 4" xfId="10375"/>
    <cellStyle name="Percent 3 3 7" xfId="3055"/>
    <cellStyle name="Percent 3 3 7 2" xfId="10863"/>
    <cellStyle name="Percent 3 3 8" xfId="5495"/>
    <cellStyle name="Percent 3 3 8 2" xfId="13303"/>
    <cellStyle name="Percent 3 3 9" xfId="7935"/>
    <cellStyle name="Percent 3 3 9 2" xfId="15743"/>
    <cellStyle name="Percent 3 4" xfId="737"/>
    <cellStyle name="Percent 3 4 2" xfId="1225"/>
    <cellStyle name="Percent 3 4 2 2" xfId="3665"/>
    <cellStyle name="Percent 3 4 2 2 2" xfId="11473"/>
    <cellStyle name="Percent 3 4 2 3" xfId="6105"/>
    <cellStyle name="Percent 3 4 2 3 2" xfId="13913"/>
    <cellStyle name="Percent 3 4 2 4" xfId="9033"/>
    <cellStyle name="Percent 3 4 3" xfId="1713"/>
    <cellStyle name="Percent 3 4 3 2" xfId="4153"/>
    <cellStyle name="Percent 3 4 3 2 2" xfId="11961"/>
    <cellStyle name="Percent 3 4 3 3" xfId="6593"/>
    <cellStyle name="Percent 3 4 3 3 2" xfId="14401"/>
    <cellStyle name="Percent 3 4 3 4" xfId="9521"/>
    <cellStyle name="Percent 3 4 4" xfId="2201"/>
    <cellStyle name="Percent 3 4 4 2" xfId="4641"/>
    <cellStyle name="Percent 3 4 4 2 2" xfId="12449"/>
    <cellStyle name="Percent 3 4 4 3" xfId="7081"/>
    <cellStyle name="Percent 3 4 4 3 2" xfId="14889"/>
    <cellStyle name="Percent 3 4 4 4" xfId="10009"/>
    <cellStyle name="Percent 3 4 5" xfId="2689"/>
    <cellStyle name="Percent 3 4 5 2" xfId="5129"/>
    <cellStyle name="Percent 3 4 5 2 2" xfId="12937"/>
    <cellStyle name="Percent 3 4 5 3" xfId="7569"/>
    <cellStyle name="Percent 3 4 5 3 2" xfId="15377"/>
    <cellStyle name="Percent 3 4 5 4" xfId="10497"/>
    <cellStyle name="Percent 3 4 6" xfId="3177"/>
    <cellStyle name="Percent 3 4 6 2" xfId="10985"/>
    <cellStyle name="Percent 3 4 7" xfId="5617"/>
    <cellStyle name="Percent 3 4 7 2" xfId="13425"/>
    <cellStyle name="Percent 3 4 8" xfId="8057"/>
    <cellStyle name="Percent 3 4 8 2" xfId="15865"/>
    <cellStyle name="Percent 3 4 9" xfId="8545"/>
    <cellStyle name="Percent 3 5" xfId="981"/>
    <cellStyle name="Percent 3 5 2" xfId="3421"/>
    <cellStyle name="Percent 3 5 2 2" xfId="11229"/>
    <cellStyle name="Percent 3 5 3" xfId="5861"/>
    <cellStyle name="Percent 3 5 3 2" xfId="13669"/>
    <cellStyle name="Percent 3 5 4" xfId="8789"/>
    <cellStyle name="Percent 3 6" xfId="1469"/>
    <cellStyle name="Percent 3 6 2" xfId="3909"/>
    <cellStyle name="Percent 3 6 2 2" xfId="11717"/>
    <cellStyle name="Percent 3 6 3" xfId="6349"/>
    <cellStyle name="Percent 3 6 3 2" xfId="14157"/>
    <cellStyle name="Percent 3 6 4" xfId="9277"/>
    <cellStyle name="Percent 3 7" xfId="1957"/>
    <cellStyle name="Percent 3 7 2" xfId="4397"/>
    <cellStyle name="Percent 3 7 2 2" xfId="12205"/>
    <cellStyle name="Percent 3 7 3" xfId="6837"/>
    <cellStyle name="Percent 3 7 3 2" xfId="14645"/>
    <cellStyle name="Percent 3 7 4" xfId="9765"/>
    <cellStyle name="Percent 3 8" xfId="2445"/>
    <cellStyle name="Percent 3 8 2" xfId="4885"/>
    <cellStyle name="Percent 3 8 2 2" xfId="12693"/>
    <cellStyle name="Percent 3 8 3" xfId="7325"/>
    <cellStyle name="Percent 3 8 3 2" xfId="15133"/>
    <cellStyle name="Percent 3 8 4" xfId="10253"/>
    <cellStyle name="Percent 3 9" xfId="2933"/>
    <cellStyle name="Percent 3 9 2" xfId="10741"/>
    <cellStyle name="Percent 30" xfId="564"/>
    <cellStyle name="Percent 30 10" xfId="7885"/>
    <cellStyle name="Percent 30 10 2" xfId="15693"/>
    <cellStyle name="Percent 30 11" xfId="8373"/>
    <cellStyle name="Percent 30 2" xfId="686"/>
    <cellStyle name="Percent 30 2 10" xfId="8495"/>
    <cellStyle name="Percent 30 2 2" xfId="931"/>
    <cellStyle name="Percent 30 2 2 2" xfId="1419"/>
    <cellStyle name="Percent 30 2 2 2 2" xfId="3859"/>
    <cellStyle name="Percent 30 2 2 2 2 2" xfId="11667"/>
    <cellStyle name="Percent 30 2 2 2 3" xfId="6299"/>
    <cellStyle name="Percent 30 2 2 2 3 2" xfId="14107"/>
    <cellStyle name="Percent 30 2 2 2 4" xfId="9227"/>
    <cellStyle name="Percent 30 2 2 3" xfId="1907"/>
    <cellStyle name="Percent 30 2 2 3 2" xfId="4347"/>
    <cellStyle name="Percent 30 2 2 3 2 2" xfId="12155"/>
    <cellStyle name="Percent 30 2 2 3 3" xfId="6787"/>
    <cellStyle name="Percent 30 2 2 3 3 2" xfId="14595"/>
    <cellStyle name="Percent 30 2 2 3 4" xfId="9715"/>
    <cellStyle name="Percent 30 2 2 4" xfId="2395"/>
    <cellStyle name="Percent 30 2 2 4 2" xfId="4835"/>
    <cellStyle name="Percent 30 2 2 4 2 2" xfId="12643"/>
    <cellStyle name="Percent 30 2 2 4 3" xfId="7275"/>
    <cellStyle name="Percent 30 2 2 4 3 2" xfId="15083"/>
    <cellStyle name="Percent 30 2 2 4 4" xfId="10203"/>
    <cellStyle name="Percent 30 2 2 5" xfId="2883"/>
    <cellStyle name="Percent 30 2 2 5 2" xfId="5323"/>
    <cellStyle name="Percent 30 2 2 5 2 2" xfId="13131"/>
    <cellStyle name="Percent 30 2 2 5 3" xfId="7763"/>
    <cellStyle name="Percent 30 2 2 5 3 2" xfId="15571"/>
    <cellStyle name="Percent 30 2 2 5 4" xfId="10691"/>
    <cellStyle name="Percent 30 2 2 6" xfId="3371"/>
    <cellStyle name="Percent 30 2 2 6 2" xfId="11179"/>
    <cellStyle name="Percent 30 2 2 7" xfId="5811"/>
    <cellStyle name="Percent 30 2 2 7 2" xfId="13619"/>
    <cellStyle name="Percent 30 2 2 8" xfId="8251"/>
    <cellStyle name="Percent 30 2 2 8 2" xfId="16059"/>
    <cellStyle name="Percent 30 2 2 9" xfId="8739"/>
    <cellStyle name="Percent 30 2 3" xfId="1175"/>
    <cellStyle name="Percent 30 2 3 2" xfId="3615"/>
    <cellStyle name="Percent 30 2 3 2 2" xfId="11423"/>
    <cellStyle name="Percent 30 2 3 3" xfId="6055"/>
    <cellStyle name="Percent 30 2 3 3 2" xfId="13863"/>
    <cellStyle name="Percent 30 2 3 4" xfId="8983"/>
    <cellStyle name="Percent 30 2 4" xfId="1663"/>
    <cellStyle name="Percent 30 2 4 2" xfId="4103"/>
    <cellStyle name="Percent 30 2 4 2 2" xfId="11911"/>
    <cellStyle name="Percent 30 2 4 3" xfId="6543"/>
    <cellStyle name="Percent 30 2 4 3 2" xfId="14351"/>
    <cellStyle name="Percent 30 2 4 4" xfId="9471"/>
    <cellStyle name="Percent 30 2 5" xfId="2151"/>
    <cellStyle name="Percent 30 2 5 2" xfId="4591"/>
    <cellStyle name="Percent 30 2 5 2 2" xfId="12399"/>
    <cellStyle name="Percent 30 2 5 3" xfId="7031"/>
    <cellStyle name="Percent 30 2 5 3 2" xfId="14839"/>
    <cellStyle name="Percent 30 2 5 4" xfId="9959"/>
    <cellStyle name="Percent 30 2 6" xfId="2639"/>
    <cellStyle name="Percent 30 2 6 2" xfId="5079"/>
    <cellStyle name="Percent 30 2 6 2 2" xfId="12887"/>
    <cellStyle name="Percent 30 2 6 3" xfId="7519"/>
    <cellStyle name="Percent 30 2 6 3 2" xfId="15327"/>
    <cellStyle name="Percent 30 2 6 4" xfId="10447"/>
    <cellStyle name="Percent 30 2 7" xfId="3127"/>
    <cellStyle name="Percent 30 2 7 2" xfId="10935"/>
    <cellStyle name="Percent 30 2 8" xfId="5567"/>
    <cellStyle name="Percent 30 2 8 2" xfId="13375"/>
    <cellStyle name="Percent 30 2 9" xfId="8007"/>
    <cellStyle name="Percent 30 2 9 2" xfId="15815"/>
    <cellStyle name="Percent 30 3" xfId="809"/>
    <cellStyle name="Percent 30 3 2" xfId="1297"/>
    <cellStyle name="Percent 30 3 2 2" xfId="3737"/>
    <cellStyle name="Percent 30 3 2 2 2" xfId="11545"/>
    <cellStyle name="Percent 30 3 2 3" xfId="6177"/>
    <cellStyle name="Percent 30 3 2 3 2" xfId="13985"/>
    <cellStyle name="Percent 30 3 2 4" xfId="9105"/>
    <cellStyle name="Percent 30 3 3" xfId="1785"/>
    <cellStyle name="Percent 30 3 3 2" xfId="4225"/>
    <cellStyle name="Percent 30 3 3 2 2" xfId="12033"/>
    <cellStyle name="Percent 30 3 3 3" xfId="6665"/>
    <cellStyle name="Percent 30 3 3 3 2" xfId="14473"/>
    <cellStyle name="Percent 30 3 3 4" xfId="9593"/>
    <cellStyle name="Percent 30 3 4" xfId="2273"/>
    <cellStyle name="Percent 30 3 4 2" xfId="4713"/>
    <cellStyle name="Percent 30 3 4 2 2" xfId="12521"/>
    <cellStyle name="Percent 30 3 4 3" xfId="7153"/>
    <cellStyle name="Percent 30 3 4 3 2" xfId="14961"/>
    <cellStyle name="Percent 30 3 4 4" xfId="10081"/>
    <cellStyle name="Percent 30 3 5" xfId="2761"/>
    <cellStyle name="Percent 30 3 5 2" xfId="5201"/>
    <cellStyle name="Percent 30 3 5 2 2" xfId="13009"/>
    <cellStyle name="Percent 30 3 5 3" xfId="7641"/>
    <cellStyle name="Percent 30 3 5 3 2" xfId="15449"/>
    <cellStyle name="Percent 30 3 5 4" xfId="10569"/>
    <cellStyle name="Percent 30 3 6" xfId="3249"/>
    <cellStyle name="Percent 30 3 6 2" xfId="11057"/>
    <cellStyle name="Percent 30 3 7" xfId="5689"/>
    <cellStyle name="Percent 30 3 7 2" xfId="13497"/>
    <cellStyle name="Percent 30 3 8" xfId="8129"/>
    <cellStyle name="Percent 30 3 8 2" xfId="15937"/>
    <cellStyle name="Percent 30 3 9" xfId="8617"/>
    <cellStyle name="Percent 30 4" xfId="1053"/>
    <cellStyle name="Percent 30 4 2" xfId="3493"/>
    <cellStyle name="Percent 30 4 2 2" xfId="11301"/>
    <cellStyle name="Percent 30 4 3" xfId="5933"/>
    <cellStyle name="Percent 30 4 3 2" xfId="13741"/>
    <cellStyle name="Percent 30 4 4" xfId="8861"/>
    <cellStyle name="Percent 30 5" xfId="1541"/>
    <cellStyle name="Percent 30 5 2" xfId="3981"/>
    <cellStyle name="Percent 30 5 2 2" xfId="11789"/>
    <cellStyle name="Percent 30 5 3" xfId="6421"/>
    <cellStyle name="Percent 30 5 3 2" xfId="14229"/>
    <cellStyle name="Percent 30 5 4" xfId="9349"/>
    <cellStyle name="Percent 30 6" xfId="2029"/>
    <cellStyle name="Percent 30 6 2" xfId="4469"/>
    <cellStyle name="Percent 30 6 2 2" xfId="12277"/>
    <cellStyle name="Percent 30 6 3" xfId="6909"/>
    <cellStyle name="Percent 30 6 3 2" xfId="14717"/>
    <cellStyle name="Percent 30 6 4" xfId="9837"/>
    <cellStyle name="Percent 30 7" xfId="2517"/>
    <cellStyle name="Percent 30 7 2" xfId="4957"/>
    <cellStyle name="Percent 30 7 2 2" xfId="12765"/>
    <cellStyle name="Percent 30 7 3" xfId="7397"/>
    <cellStyle name="Percent 30 7 3 2" xfId="15205"/>
    <cellStyle name="Percent 30 7 4" xfId="10325"/>
    <cellStyle name="Percent 30 8" xfId="3005"/>
    <cellStyle name="Percent 30 8 2" xfId="10813"/>
    <cellStyle name="Percent 30 9" xfId="5445"/>
    <cellStyle name="Percent 30 9 2" xfId="13253"/>
    <cellStyle name="Percent 31" xfId="565"/>
    <cellStyle name="Percent 31 10" xfId="7886"/>
    <cellStyle name="Percent 31 10 2" xfId="15694"/>
    <cellStyle name="Percent 31 11" xfId="8374"/>
    <cellStyle name="Percent 31 2" xfId="687"/>
    <cellStyle name="Percent 31 2 10" xfId="8496"/>
    <cellStyle name="Percent 31 2 2" xfId="932"/>
    <cellStyle name="Percent 31 2 2 2" xfId="1420"/>
    <cellStyle name="Percent 31 2 2 2 2" xfId="3860"/>
    <cellStyle name="Percent 31 2 2 2 2 2" xfId="11668"/>
    <cellStyle name="Percent 31 2 2 2 3" xfId="6300"/>
    <cellStyle name="Percent 31 2 2 2 3 2" xfId="14108"/>
    <cellStyle name="Percent 31 2 2 2 4" xfId="9228"/>
    <cellStyle name="Percent 31 2 2 3" xfId="1908"/>
    <cellStyle name="Percent 31 2 2 3 2" xfId="4348"/>
    <cellStyle name="Percent 31 2 2 3 2 2" xfId="12156"/>
    <cellStyle name="Percent 31 2 2 3 3" xfId="6788"/>
    <cellStyle name="Percent 31 2 2 3 3 2" xfId="14596"/>
    <cellStyle name="Percent 31 2 2 3 4" xfId="9716"/>
    <cellStyle name="Percent 31 2 2 4" xfId="2396"/>
    <cellStyle name="Percent 31 2 2 4 2" xfId="4836"/>
    <cellStyle name="Percent 31 2 2 4 2 2" xfId="12644"/>
    <cellStyle name="Percent 31 2 2 4 3" xfId="7276"/>
    <cellStyle name="Percent 31 2 2 4 3 2" xfId="15084"/>
    <cellStyle name="Percent 31 2 2 4 4" xfId="10204"/>
    <cellStyle name="Percent 31 2 2 5" xfId="2884"/>
    <cellStyle name="Percent 31 2 2 5 2" xfId="5324"/>
    <cellStyle name="Percent 31 2 2 5 2 2" xfId="13132"/>
    <cellStyle name="Percent 31 2 2 5 3" xfId="7764"/>
    <cellStyle name="Percent 31 2 2 5 3 2" xfId="15572"/>
    <cellStyle name="Percent 31 2 2 5 4" xfId="10692"/>
    <cellStyle name="Percent 31 2 2 6" xfId="3372"/>
    <cellStyle name="Percent 31 2 2 6 2" xfId="11180"/>
    <cellStyle name="Percent 31 2 2 7" xfId="5812"/>
    <cellStyle name="Percent 31 2 2 7 2" xfId="13620"/>
    <cellStyle name="Percent 31 2 2 8" xfId="8252"/>
    <cellStyle name="Percent 31 2 2 8 2" xfId="16060"/>
    <cellStyle name="Percent 31 2 2 9" xfId="8740"/>
    <cellStyle name="Percent 31 2 3" xfId="1176"/>
    <cellStyle name="Percent 31 2 3 2" xfId="3616"/>
    <cellStyle name="Percent 31 2 3 2 2" xfId="11424"/>
    <cellStyle name="Percent 31 2 3 3" xfId="6056"/>
    <cellStyle name="Percent 31 2 3 3 2" xfId="13864"/>
    <cellStyle name="Percent 31 2 3 4" xfId="8984"/>
    <cellStyle name="Percent 31 2 4" xfId="1664"/>
    <cellStyle name="Percent 31 2 4 2" xfId="4104"/>
    <cellStyle name="Percent 31 2 4 2 2" xfId="11912"/>
    <cellStyle name="Percent 31 2 4 3" xfId="6544"/>
    <cellStyle name="Percent 31 2 4 3 2" xfId="14352"/>
    <cellStyle name="Percent 31 2 4 4" xfId="9472"/>
    <cellStyle name="Percent 31 2 5" xfId="2152"/>
    <cellStyle name="Percent 31 2 5 2" xfId="4592"/>
    <cellStyle name="Percent 31 2 5 2 2" xfId="12400"/>
    <cellStyle name="Percent 31 2 5 3" xfId="7032"/>
    <cellStyle name="Percent 31 2 5 3 2" xfId="14840"/>
    <cellStyle name="Percent 31 2 5 4" xfId="9960"/>
    <cellStyle name="Percent 31 2 6" xfId="2640"/>
    <cellStyle name="Percent 31 2 6 2" xfId="5080"/>
    <cellStyle name="Percent 31 2 6 2 2" xfId="12888"/>
    <cellStyle name="Percent 31 2 6 3" xfId="7520"/>
    <cellStyle name="Percent 31 2 6 3 2" xfId="15328"/>
    <cellStyle name="Percent 31 2 6 4" xfId="10448"/>
    <cellStyle name="Percent 31 2 7" xfId="3128"/>
    <cellStyle name="Percent 31 2 7 2" xfId="10936"/>
    <cellStyle name="Percent 31 2 8" xfId="5568"/>
    <cellStyle name="Percent 31 2 8 2" xfId="13376"/>
    <cellStyle name="Percent 31 2 9" xfId="8008"/>
    <cellStyle name="Percent 31 2 9 2" xfId="15816"/>
    <cellStyle name="Percent 31 3" xfId="810"/>
    <cellStyle name="Percent 31 3 2" xfId="1298"/>
    <cellStyle name="Percent 31 3 2 2" xfId="3738"/>
    <cellStyle name="Percent 31 3 2 2 2" xfId="11546"/>
    <cellStyle name="Percent 31 3 2 3" xfId="6178"/>
    <cellStyle name="Percent 31 3 2 3 2" xfId="13986"/>
    <cellStyle name="Percent 31 3 2 4" xfId="9106"/>
    <cellStyle name="Percent 31 3 3" xfId="1786"/>
    <cellStyle name="Percent 31 3 3 2" xfId="4226"/>
    <cellStyle name="Percent 31 3 3 2 2" xfId="12034"/>
    <cellStyle name="Percent 31 3 3 3" xfId="6666"/>
    <cellStyle name="Percent 31 3 3 3 2" xfId="14474"/>
    <cellStyle name="Percent 31 3 3 4" xfId="9594"/>
    <cellStyle name="Percent 31 3 4" xfId="2274"/>
    <cellStyle name="Percent 31 3 4 2" xfId="4714"/>
    <cellStyle name="Percent 31 3 4 2 2" xfId="12522"/>
    <cellStyle name="Percent 31 3 4 3" xfId="7154"/>
    <cellStyle name="Percent 31 3 4 3 2" xfId="14962"/>
    <cellStyle name="Percent 31 3 4 4" xfId="10082"/>
    <cellStyle name="Percent 31 3 5" xfId="2762"/>
    <cellStyle name="Percent 31 3 5 2" xfId="5202"/>
    <cellStyle name="Percent 31 3 5 2 2" xfId="13010"/>
    <cellStyle name="Percent 31 3 5 3" xfId="7642"/>
    <cellStyle name="Percent 31 3 5 3 2" xfId="15450"/>
    <cellStyle name="Percent 31 3 5 4" xfId="10570"/>
    <cellStyle name="Percent 31 3 6" xfId="3250"/>
    <cellStyle name="Percent 31 3 6 2" xfId="11058"/>
    <cellStyle name="Percent 31 3 7" xfId="5690"/>
    <cellStyle name="Percent 31 3 7 2" xfId="13498"/>
    <cellStyle name="Percent 31 3 8" xfId="8130"/>
    <cellStyle name="Percent 31 3 8 2" xfId="15938"/>
    <cellStyle name="Percent 31 3 9" xfId="8618"/>
    <cellStyle name="Percent 31 4" xfId="1054"/>
    <cellStyle name="Percent 31 4 2" xfId="3494"/>
    <cellStyle name="Percent 31 4 2 2" xfId="11302"/>
    <cellStyle name="Percent 31 4 3" xfId="5934"/>
    <cellStyle name="Percent 31 4 3 2" xfId="13742"/>
    <cellStyle name="Percent 31 4 4" xfId="8862"/>
    <cellStyle name="Percent 31 5" xfId="1542"/>
    <cellStyle name="Percent 31 5 2" xfId="3982"/>
    <cellStyle name="Percent 31 5 2 2" xfId="11790"/>
    <cellStyle name="Percent 31 5 3" xfId="6422"/>
    <cellStyle name="Percent 31 5 3 2" xfId="14230"/>
    <cellStyle name="Percent 31 5 4" xfId="9350"/>
    <cellStyle name="Percent 31 6" xfId="2030"/>
    <cellStyle name="Percent 31 6 2" xfId="4470"/>
    <cellStyle name="Percent 31 6 2 2" xfId="12278"/>
    <cellStyle name="Percent 31 6 3" xfId="6910"/>
    <cellStyle name="Percent 31 6 3 2" xfId="14718"/>
    <cellStyle name="Percent 31 6 4" xfId="9838"/>
    <cellStyle name="Percent 31 7" xfId="2518"/>
    <cellStyle name="Percent 31 7 2" xfId="4958"/>
    <cellStyle name="Percent 31 7 2 2" xfId="12766"/>
    <cellStyle name="Percent 31 7 3" xfId="7398"/>
    <cellStyle name="Percent 31 7 3 2" xfId="15206"/>
    <cellStyle name="Percent 31 7 4" xfId="10326"/>
    <cellStyle name="Percent 31 8" xfId="3006"/>
    <cellStyle name="Percent 31 8 2" xfId="10814"/>
    <cellStyle name="Percent 31 9" xfId="5446"/>
    <cellStyle name="Percent 31 9 2" xfId="13254"/>
    <cellStyle name="Percent 32" xfId="566"/>
    <cellStyle name="Percent 32 10" xfId="7887"/>
    <cellStyle name="Percent 32 10 2" xfId="15695"/>
    <cellStyle name="Percent 32 11" xfId="8375"/>
    <cellStyle name="Percent 32 2" xfId="688"/>
    <cellStyle name="Percent 32 2 10" xfId="8497"/>
    <cellStyle name="Percent 32 2 2" xfId="933"/>
    <cellStyle name="Percent 32 2 2 2" xfId="1421"/>
    <cellStyle name="Percent 32 2 2 2 2" xfId="3861"/>
    <cellStyle name="Percent 32 2 2 2 2 2" xfId="11669"/>
    <cellStyle name="Percent 32 2 2 2 3" xfId="6301"/>
    <cellStyle name="Percent 32 2 2 2 3 2" xfId="14109"/>
    <cellStyle name="Percent 32 2 2 2 4" xfId="9229"/>
    <cellStyle name="Percent 32 2 2 3" xfId="1909"/>
    <cellStyle name="Percent 32 2 2 3 2" xfId="4349"/>
    <cellStyle name="Percent 32 2 2 3 2 2" xfId="12157"/>
    <cellStyle name="Percent 32 2 2 3 3" xfId="6789"/>
    <cellStyle name="Percent 32 2 2 3 3 2" xfId="14597"/>
    <cellStyle name="Percent 32 2 2 3 4" xfId="9717"/>
    <cellStyle name="Percent 32 2 2 4" xfId="2397"/>
    <cellStyle name="Percent 32 2 2 4 2" xfId="4837"/>
    <cellStyle name="Percent 32 2 2 4 2 2" xfId="12645"/>
    <cellStyle name="Percent 32 2 2 4 3" xfId="7277"/>
    <cellStyle name="Percent 32 2 2 4 3 2" xfId="15085"/>
    <cellStyle name="Percent 32 2 2 4 4" xfId="10205"/>
    <cellStyle name="Percent 32 2 2 5" xfId="2885"/>
    <cellStyle name="Percent 32 2 2 5 2" xfId="5325"/>
    <cellStyle name="Percent 32 2 2 5 2 2" xfId="13133"/>
    <cellStyle name="Percent 32 2 2 5 3" xfId="7765"/>
    <cellStyle name="Percent 32 2 2 5 3 2" xfId="15573"/>
    <cellStyle name="Percent 32 2 2 5 4" xfId="10693"/>
    <cellStyle name="Percent 32 2 2 6" xfId="3373"/>
    <cellStyle name="Percent 32 2 2 6 2" xfId="11181"/>
    <cellStyle name="Percent 32 2 2 7" xfId="5813"/>
    <cellStyle name="Percent 32 2 2 7 2" xfId="13621"/>
    <cellStyle name="Percent 32 2 2 8" xfId="8253"/>
    <cellStyle name="Percent 32 2 2 8 2" xfId="16061"/>
    <cellStyle name="Percent 32 2 2 9" xfId="8741"/>
    <cellStyle name="Percent 32 2 3" xfId="1177"/>
    <cellStyle name="Percent 32 2 3 2" xfId="3617"/>
    <cellStyle name="Percent 32 2 3 2 2" xfId="11425"/>
    <cellStyle name="Percent 32 2 3 3" xfId="6057"/>
    <cellStyle name="Percent 32 2 3 3 2" xfId="13865"/>
    <cellStyle name="Percent 32 2 3 4" xfId="8985"/>
    <cellStyle name="Percent 32 2 4" xfId="1665"/>
    <cellStyle name="Percent 32 2 4 2" xfId="4105"/>
    <cellStyle name="Percent 32 2 4 2 2" xfId="11913"/>
    <cellStyle name="Percent 32 2 4 3" xfId="6545"/>
    <cellStyle name="Percent 32 2 4 3 2" xfId="14353"/>
    <cellStyle name="Percent 32 2 4 4" xfId="9473"/>
    <cellStyle name="Percent 32 2 5" xfId="2153"/>
    <cellStyle name="Percent 32 2 5 2" xfId="4593"/>
    <cellStyle name="Percent 32 2 5 2 2" xfId="12401"/>
    <cellStyle name="Percent 32 2 5 3" xfId="7033"/>
    <cellStyle name="Percent 32 2 5 3 2" xfId="14841"/>
    <cellStyle name="Percent 32 2 5 4" xfId="9961"/>
    <cellStyle name="Percent 32 2 6" xfId="2641"/>
    <cellStyle name="Percent 32 2 6 2" xfId="5081"/>
    <cellStyle name="Percent 32 2 6 2 2" xfId="12889"/>
    <cellStyle name="Percent 32 2 6 3" xfId="7521"/>
    <cellStyle name="Percent 32 2 6 3 2" xfId="15329"/>
    <cellStyle name="Percent 32 2 6 4" xfId="10449"/>
    <cellStyle name="Percent 32 2 7" xfId="3129"/>
    <cellStyle name="Percent 32 2 7 2" xfId="10937"/>
    <cellStyle name="Percent 32 2 8" xfId="5569"/>
    <cellStyle name="Percent 32 2 8 2" xfId="13377"/>
    <cellStyle name="Percent 32 2 9" xfId="8009"/>
    <cellStyle name="Percent 32 2 9 2" xfId="15817"/>
    <cellStyle name="Percent 32 3" xfId="811"/>
    <cellStyle name="Percent 32 3 2" xfId="1299"/>
    <cellStyle name="Percent 32 3 2 2" xfId="3739"/>
    <cellStyle name="Percent 32 3 2 2 2" xfId="11547"/>
    <cellStyle name="Percent 32 3 2 3" xfId="6179"/>
    <cellStyle name="Percent 32 3 2 3 2" xfId="13987"/>
    <cellStyle name="Percent 32 3 2 4" xfId="9107"/>
    <cellStyle name="Percent 32 3 3" xfId="1787"/>
    <cellStyle name="Percent 32 3 3 2" xfId="4227"/>
    <cellStyle name="Percent 32 3 3 2 2" xfId="12035"/>
    <cellStyle name="Percent 32 3 3 3" xfId="6667"/>
    <cellStyle name="Percent 32 3 3 3 2" xfId="14475"/>
    <cellStyle name="Percent 32 3 3 4" xfId="9595"/>
    <cellStyle name="Percent 32 3 4" xfId="2275"/>
    <cellStyle name="Percent 32 3 4 2" xfId="4715"/>
    <cellStyle name="Percent 32 3 4 2 2" xfId="12523"/>
    <cellStyle name="Percent 32 3 4 3" xfId="7155"/>
    <cellStyle name="Percent 32 3 4 3 2" xfId="14963"/>
    <cellStyle name="Percent 32 3 4 4" xfId="10083"/>
    <cellStyle name="Percent 32 3 5" xfId="2763"/>
    <cellStyle name="Percent 32 3 5 2" xfId="5203"/>
    <cellStyle name="Percent 32 3 5 2 2" xfId="13011"/>
    <cellStyle name="Percent 32 3 5 3" xfId="7643"/>
    <cellStyle name="Percent 32 3 5 3 2" xfId="15451"/>
    <cellStyle name="Percent 32 3 5 4" xfId="10571"/>
    <cellStyle name="Percent 32 3 6" xfId="3251"/>
    <cellStyle name="Percent 32 3 6 2" xfId="11059"/>
    <cellStyle name="Percent 32 3 7" xfId="5691"/>
    <cellStyle name="Percent 32 3 7 2" xfId="13499"/>
    <cellStyle name="Percent 32 3 8" xfId="8131"/>
    <cellStyle name="Percent 32 3 8 2" xfId="15939"/>
    <cellStyle name="Percent 32 3 9" xfId="8619"/>
    <cellStyle name="Percent 32 4" xfId="1055"/>
    <cellStyle name="Percent 32 4 2" xfId="3495"/>
    <cellStyle name="Percent 32 4 2 2" xfId="11303"/>
    <cellStyle name="Percent 32 4 3" xfId="5935"/>
    <cellStyle name="Percent 32 4 3 2" xfId="13743"/>
    <cellStyle name="Percent 32 4 4" xfId="8863"/>
    <cellStyle name="Percent 32 5" xfId="1543"/>
    <cellStyle name="Percent 32 5 2" xfId="3983"/>
    <cellStyle name="Percent 32 5 2 2" xfId="11791"/>
    <cellStyle name="Percent 32 5 3" xfId="6423"/>
    <cellStyle name="Percent 32 5 3 2" xfId="14231"/>
    <cellStyle name="Percent 32 5 4" xfId="9351"/>
    <cellStyle name="Percent 32 6" xfId="2031"/>
    <cellStyle name="Percent 32 6 2" xfId="4471"/>
    <cellStyle name="Percent 32 6 2 2" xfId="12279"/>
    <cellStyle name="Percent 32 6 3" xfId="6911"/>
    <cellStyle name="Percent 32 6 3 2" xfId="14719"/>
    <cellStyle name="Percent 32 6 4" xfId="9839"/>
    <cellStyle name="Percent 32 7" xfId="2519"/>
    <cellStyle name="Percent 32 7 2" xfId="4959"/>
    <cellStyle name="Percent 32 7 2 2" xfId="12767"/>
    <cellStyle name="Percent 32 7 3" xfId="7399"/>
    <cellStyle name="Percent 32 7 3 2" xfId="15207"/>
    <cellStyle name="Percent 32 7 4" xfId="10327"/>
    <cellStyle name="Percent 32 8" xfId="3007"/>
    <cellStyle name="Percent 32 8 2" xfId="10815"/>
    <cellStyle name="Percent 32 9" xfId="5447"/>
    <cellStyle name="Percent 32 9 2" xfId="13255"/>
    <cellStyle name="Percent 33" xfId="567"/>
    <cellStyle name="Percent 33 10" xfId="7888"/>
    <cellStyle name="Percent 33 10 2" xfId="15696"/>
    <cellStyle name="Percent 33 11" xfId="8376"/>
    <cellStyle name="Percent 33 2" xfId="689"/>
    <cellStyle name="Percent 33 2 10" xfId="8498"/>
    <cellStyle name="Percent 33 2 2" xfId="934"/>
    <cellStyle name="Percent 33 2 2 2" xfId="1422"/>
    <cellStyle name="Percent 33 2 2 2 2" xfId="3862"/>
    <cellStyle name="Percent 33 2 2 2 2 2" xfId="11670"/>
    <cellStyle name="Percent 33 2 2 2 3" xfId="6302"/>
    <cellStyle name="Percent 33 2 2 2 3 2" xfId="14110"/>
    <cellStyle name="Percent 33 2 2 2 4" xfId="9230"/>
    <cellStyle name="Percent 33 2 2 3" xfId="1910"/>
    <cellStyle name="Percent 33 2 2 3 2" xfId="4350"/>
    <cellStyle name="Percent 33 2 2 3 2 2" xfId="12158"/>
    <cellStyle name="Percent 33 2 2 3 3" xfId="6790"/>
    <cellStyle name="Percent 33 2 2 3 3 2" xfId="14598"/>
    <cellStyle name="Percent 33 2 2 3 4" xfId="9718"/>
    <cellStyle name="Percent 33 2 2 4" xfId="2398"/>
    <cellStyle name="Percent 33 2 2 4 2" xfId="4838"/>
    <cellStyle name="Percent 33 2 2 4 2 2" xfId="12646"/>
    <cellStyle name="Percent 33 2 2 4 3" xfId="7278"/>
    <cellStyle name="Percent 33 2 2 4 3 2" xfId="15086"/>
    <cellStyle name="Percent 33 2 2 4 4" xfId="10206"/>
    <cellStyle name="Percent 33 2 2 5" xfId="2886"/>
    <cellStyle name="Percent 33 2 2 5 2" xfId="5326"/>
    <cellStyle name="Percent 33 2 2 5 2 2" xfId="13134"/>
    <cellStyle name="Percent 33 2 2 5 3" xfId="7766"/>
    <cellStyle name="Percent 33 2 2 5 3 2" xfId="15574"/>
    <cellStyle name="Percent 33 2 2 5 4" xfId="10694"/>
    <cellStyle name="Percent 33 2 2 6" xfId="3374"/>
    <cellStyle name="Percent 33 2 2 6 2" xfId="11182"/>
    <cellStyle name="Percent 33 2 2 7" xfId="5814"/>
    <cellStyle name="Percent 33 2 2 7 2" xfId="13622"/>
    <cellStyle name="Percent 33 2 2 8" xfId="8254"/>
    <cellStyle name="Percent 33 2 2 8 2" xfId="16062"/>
    <cellStyle name="Percent 33 2 2 9" xfId="8742"/>
    <cellStyle name="Percent 33 2 3" xfId="1178"/>
    <cellStyle name="Percent 33 2 3 2" xfId="3618"/>
    <cellStyle name="Percent 33 2 3 2 2" xfId="11426"/>
    <cellStyle name="Percent 33 2 3 3" xfId="6058"/>
    <cellStyle name="Percent 33 2 3 3 2" xfId="13866"/>
    <cellStyle name="Percent 33 2 3 4" xfId="8986"/>
    <cellStyle name="Percent 33 2 4" xfId="1666"/>
    <cellStyle name="Percent 33 2 4 2" xfId="4106"/>
    <cellStyle name="Percent 33 2 4 2 2" xfId="11914"/>
    <cellStyle name="Percent 33 2 4 3" xfId="6546"/>
    <cellStyle name="Percent 33 2 4 3 2" xfId="14354"/>
    <cellStyle name="Percent 33 2 4 4" xfId="9474"/>
    <cellStyle name="Percent 33 2 5" xfId="2154"/>
    <cellStyle name="Percent 33 2 5 2" xfId="4594"/>
    <cellStyle name="Percent 33 2 5 2 2" xfId="12402"/>
    <cellStyle name="Percent 33 2 5 3" xfId="7034"/>
    <cellStyle name="Percent 33 2 5 3 2" xfId="14842"/>
    <cellStyle name="Percent 33 2 5 4" xfId="9962"/>
    <cellStyle name="Percent 33 2 6" xfId="2642"/>
    <cellStyle name="Percent 33 2 6 2" xfId="5082"/>
    <cellStyle name="Percent 33 2 6 2 2" xfId="12890"/>
    <cellStyle name="Percent 33 2 6 3" xfId="7522"/>
    <cellStyle name="Percent 33 2 6 3 2" xfId="15330"/>
    <cellStyle name="Percent 33 2 6 4" xfId="10450"/>
    <cellStyle name="Percent 33 2 7" xfId="3130"/>
    <cellStyle name="Percent 33 2 7 2" xfId="10938"/>
    <cellStyle name="Percent 33 2 8" xfId="5570"/>
    <cellStyle name="Percent 33 2 8 2" xfId="13378"/>
    <cellStyle name="Percent 33 2 9" xfId="8010"/>
    <cellStyle name="Percent 33 2 9 2" xfId="15818"/>
    <cellStyle name="Percent 33 3" xfId="812"/>
    <cellStyle name="Percent 33 3 2" xfId="1300"/>
    <cellStyle name="Percent 33 3 2 2" xfId="3740"/>
    <cellStyle name="Percent 33 3 2 2 2" xfId="11548"/>
    <cellStyle name="Percent 33 3 2 3" xfId="6180"/>
    <cellStyle name="Percent 33 3 2 3 2" xfId="13988"/>
    <cellStyle name="Percent 33 3 2 4" xfId="9108"/>
    <cellStyle name="Percent 33 3 3" xfId="1788"/>
    <cellStyle name="Percent 33 3 3 2" xfId="4228"/>
    <cellStyle name="Percent 33 3 3 2 2" xfId="12036"/>
    <cellStyle name="Percent 33 3 3 3" xfId="6668"/>
    <cellStyle name="Percent 33 3 3 3 2" xfId="14476"/>
    <cellStyle name="Percent 33 3 3 4" xfId="9596"/>
    <cellStyle name="Percent 33 3 4" xfId="2276"/>
    <cellStyle name="Percent 33 3 4 2" xfId="4716"/>
    <cellStyle name="Percent 33 3 4 2 2" xfId="12524"/>
    <cellStyle name="Percent 33 3 4 3" xfId="7156"/>
    <cellStyle name="Percent 33 3 4 3 2" xfId="14964"/>
    <cellStyle name="Percent 33 3 4 4" xfId="10084"/>
    <cellStyle name="Percent 33 3 5" xfId="2764"/>
    <cellStyle name="Percent 33 3 5 2" xfId="5204"/>
    <cellStyle name="Percent 33 3 5 2 2" xfId="13012"/>
    <cellStyle name="Percent 33 3 5 3" xfId="7644"/>
    <cellStyle name="Percent 33 3 5 3 2" xfId="15452"/>
    <cellStyle name="Percent 33 3 5 4" xfId="10572"/>
    <cellStyle name="Percent 33 3 6" xfId="3252"/>
    <cellStyle name="Percent 33 3 6 2" xfId="11060"/>
    <cellStyle name="Percent 33 3 7" xfId="5692"/>
    <cellStyle name="Percent 33 3 7 2" xfId="13500"/>
    <cellStyle name="Percent 33 3 8" xfId="8132"/>
    <cellStyle name="Percent 33 3 8 2" xfId="15940"/>
    <cellStyle name="Percent 33 3 9" xfId="8620"/>
    <cellStyle name="Percent 33 4" xfId="1056"/>
    <cellStyle name="Percent 33 4 2" xfId="3496"/>
    <cellStyle name="Percent 33 4 2 2" xfId="11304"/>
    <cellStyle name="Percent 33 4 3" xfId="5936"/>
    <cellStyle name="Percent 33 4 3 2" xfId="13744"/>
    <cellStyle name="Percent 33 4 4" xfId="8864"/>
    <cellStyle name="Percent 33 5" xfId="1544"/>
    <cellStyle name="Percent 33 5 2" xfId="3984"/>
    <cellStyle name="Percent 33 5 2 2" xfId="11792"/>
    <cellStyle name="Percent 33 5 3" xfId="6424"/>
    <cellStyle name="Percent 33 5 3 2" xfId="14232"/>
    <cellStyle name="Percent 33 5 4" xfId="9352"/>
    <cellStyle name="Percent 33 6" xfId="2032"/>
    <cellStyle name="Percent 33 6 2" xfId="4472"/>
    <cellStyle name="Percent 33 6 2 2" xfId="12280"/>
    <cellStyle name="Percent 33 6 3" xfId="6912"/>
    <cellStyle name="Percent 33 6 3 2" xfId="14720"/>
    <cellStyle name="Percent 33 6 4" xfId="9840"/>
    <cellStyle name="Percent 33 7" xfId="2520"/>
    <cellStyle name="Percent 33 7 2" xfId="4960"/>
    <cellStyle name="Percent 33 7 2 2" xfId="12768"/>
    <cellStyle name="Percent 33 7 3" xfId="7400"/>
    <cellStyle name="Percent 33 7 3 2" xfId="15208"/>
    <cellStyle name="Percent 33 7 4" xfId="10328"/>
    <cellStyle name="Percent 33 8" xfId="3008"/>
    <cellStyle name="Percent 33 8 2" xfId="10816"/>
    <cellStyle name="Percent 33 9" xfId="5448"/>
    <cellStyle name="Percent 33 9 2" xfId="13256"/>
    <cellStyle name="Percent 34" xfId="568"/>
    <cellStyle name="Percent 34 10" xfId="7889"/>
    <cellStyle name="Percent 34 10 2" xfId="15697"/>
    <cellStyle name="Percent 34 11" xfId="8377"/>
    <cellStyle name="Percent 34 2" xfId="690"/>
    <cellStyle name="Percent 34 2 10" xfId="8499"/>
    <cellStyle name="Percent 34 2 2" xfId="935"/>
    <cellStyle name="Percent 34 2 2 2" xfId="1423"/>
    <cellStyle name="Percent 34 2 2 2 2" xfId="3863"/>
    <cellStyle name="Percent 34 2 2 2 2 2" xfId="11671"/>
    <cellStyle name="Percent 34 2 2 2 3" xfId="6303"/>
    <cellStyle name="Percent 34 2 2 2 3 2" xfId="14111"/>
    <cellStyle name="Percent 34 2 2 2 4" xfId="9231"/>
    <cellStyle name="Percent 34 2 2 3" xfId="1911"/>
    <cellStyle name="Percent 34 2 2 3 2" xfId="4351"/>
    <cellStyle name="Percent 34 2 2 3 2 2" xfId="12159"/>
    <cellStyle name="Percent 34 2 2 3 3" xfId="6791"/>
    <cellStyle name="Percent 34 2 2 3 3 2" xfId="14599"/>
    <cellStyle name="Percent 34 2 2 3 4" xfId="9719"/>
    <cellStyle name="Percent 34 2 2 4" xfId="2399"/>
    <cellStyle name="Percent 34 2 2 4 2" xfId="4839"/>
    <cellStyle name="Percent 34 2 2 4 2 2" xfId="12647"/>
    <cellStyle name="Percent 34 2 2 4 3" xfId="7279"/>
    <cellStyle name="Percent 34 2 2 4 3 2" xfId="15087"/>
    <cellStyle name="Percent 34 2 2 4 4" xfId="10207"/>
    <cellStyle name="Percent 34 2 2 5" xfId="2887"/>
    <cellStyle name="Percent 34 2 2 5 2" xfId="5327"/>
    <cellStyle name="Percent 34 2 2 5 2 2" xfId="13135"/>
    <cellStyle name="Percent 34 2 2 5 3" xfId="7767"/>
    <cellStyle name="Percent 34 2 2 5 3 2" xfId="15575"/>
    <cellStyle name="Percent 34 2 2 5 4" xfId="10695"/>
    <cellStyle name="Percent 34 2 2 6" xfId="3375"/>
    <cellStyle name="Percent 34 2 2 6 2" xfId="11183"/>
    <cellStyle name="Percent 34 2 2 7" xfId="5815"/>
    <cellStyle name="Percent 34 2 2 7 2" xfId="13623"/>
    <cellStyle name="Percent 34 2 2 8" xfId="8255"/>
    <cellStyle name="Percent 34 2 2 8 2" xfId="16063"/>
    <cellStyle name="Percent 34 2 2 9" xfId="8743"/>
    <cellStyle name="Percent 34 2 3" xfId="1179"/>
    <cellStyle name="Percent 34 2 3 2" xfId="3619"/>
    <cellStyle name="Percent 34 2 3 2 2" xfId="11427"/>
    <cellStyle name="Percent 34 2 3 3" xfId="6059"/>
    <cellStyle name="Percent 34 2 3 3 2" xfId="13867"/>
    <cellStyle name="Percent 34 2 3 4" xfId="8987"/>
    <cellStyle name="Percent 34 2 4" xfId="1667"/>
    <cellStyle name="Percent 34 2 4 2" xfId="4107"/>
    <cellStyle name="Percent 34 2 4 2 2" xfId="11915"/>
    <cellStyle name="Percent 34 2 4 3" xfId="6547"/>
    <cellStyle name="Percent 34 2 4 3 2" xfId="14355"/>
    <cellStyle name="Percent 34 2 4 4" xfId="9475"/>
    <cellStyle name="Percent 34 2 5" xfId="2155"/>
    <cellStyle name="Percent 34 2 5 2" xfId="4595"/>
    <cellStyle name="Percent 34 2 5 2 2" xfId="12403"/>
    <cellStyle name="Percent 34 2 5 3" xfId="7035"/>
    <cellStyle name="Percent 34 2 5 3 2" xfId="14843"/>
    <cellStyle name="Percent 34 2 5 4" xfId="9963"/>
    <cellStyle name="Percent 34 2 6" xfId="2643"/>
    <cellStyle name="Percent 34 2 6 2" xfId="5083"/>
    <cellStyle name="Percent 34 2 6 2 2" xfId="12891"/>
    <cellStyle name="Percent 34 2 6 3" xfId="7523"/>
    <cellStyle name="Percent 34 2 6 3 2" xfId="15331"/>
    <cellStyle name="Percent 34 2 6 4" xfId="10451"/>
    <cellStyle name="Percent 34 2 7" xfId="3131"/>
    <cellStyle name="Percent 34 2 7 2" xfId="10939"/>
    <cellStyle name="Percent 34 2 8" xfId="5571"/>
    <cellStyle name="Percent 34 2 8 2" xfId="13379"/>
    <cellStyle name="Percent 34 2 9" xfId="8011"/>
    <cellStyle name="Percent 34 2 9 2" xfId="15819"/>
    <cellStyle name="Percent 34 3" xfId="813"/>
    <cellStyle name="Percent 34 3 2" xfId="1301"/>
    <cellStyle name="Percent 34 3 2 2" xfId="3741"/>
    <cellStyle name="Percent 34 3 2 2 2" xfId="11549"/>
    <cellStyle name="Percent 34 3 2 3" xfId="6181"/>
    <cellStyle name="Percent 34 3 2 3 2" xfId="13989"/>
    <cellStyle name="Percent 34 3 2 4" xfId="9109"/>
    <cellStyle name="Percent 34 3 3" xfId="1789"/>
    <cellStyle name="Percent 34 3 3 2" xfId="4229"/>
    <cellStyle name="Percent 34 3 3 2 2" xfId="12037"/>
    <cellStyle name="Percent 34 3 3 3" xfId="6669"/>
    <cellStyle name="Percent 34 3 3 3 2" xfId="14477"/>
    <cellStyle name="Percent 34 3 3 4" xfId="9597"/>
    <cellStyle name="Percent 34 3 4" xfId="2277"/>
    <cellStyle name="Percent 34 3 4 2" xfId="4717"/>
    <cellStyle name="Percent 34 3 4 2 2" xfId="12525"/>
    <cellStyle name="Percent 34 3 4 3" xfId="7157"/>
    <cellStyle name="Percent 34 3 4 3 2" xfId="14965"/>
    <cellStyle name="Percent 34 3 4 4" xfId="10085"/>
    <cellStyle name="Percent 34 3 5" xfId="2765"/>
    <cellStyle name="Percent 34 3 5 2" xfId="5205"/>
    <cellStyle name="Percent 34 3 5 2 2" xfId="13013"/>
    <cellStyle name="Percent 34 3 5 3" xfId="7645"/>
    <cellStyle name="Percent 34 3 5 3 2" xfId="15453"/>
    <cellStyle name="Percent 34 3 5 4" xfId="10573"/>
    <cellStyle name="Percent 34 3 6" xfId="3253"/>
    <cellStyle name="Percent 34 3 6 2" xfId="11061"/>
    <cellStyle name="Percent 34 3 7" xfId="5693"/>
    <cellStyle name="Percent 34 3 7 2" xfId="13501"/>
    <cellStyle name="Percent 34 3 8" xfId="8133"/>
    <cellStyle name="Percent 34 3 8 2" xfId="15941"/>
    <cellStyle name="Percent 34 3 9" xfId="8621"/>
    <cellStyle name="Percent 34 4" xfId="1057"/>
    <cellStyle name="Percent 34 4 2" xfId="3497"/>
    <cellStyle name="Percent 34 4 2 2" xfId="11305"/>
    <cellStyle name="Percent 34 4 3" xfId="5937"/>
    <cellStyle name="Percent 34 4 3 2" xfId="13745"/>
    <cellStyle name="Percent 34 4 4" xfId="8865"/>
    <cellStyle name="Percent 34 5" xfId="1545"/>
    <cellStyle name="Percent 34 5 2" xfId="3985"/>
    <cellStyle name="Percent 34 5 2 2" xfId="11793"/>
    <cellStyle name="Percent 34 5 3" xfId="6425"/>
    <cellStyle name="Percent 34 5 3 2" xfId="14233"/>
    <cellStyle name="Percent 34 5 4" xfId="9353"/>
    <cellStyle name="Percent 34 6" xfId="2033"/>
    <cellStyle name="Percent 34 6 2" xfId="4473"/>
    <cellStyle name="Percent 34 6 2 2" xfId="12281"/>
    <cellStyle name="Percent 34 6 3" xfId="6913"/>
    <cellStyle name="Percent 34 6 3 2" xfId="14721"/>
    <cellStyle name="Percent 34 6 4" xfId="9841"/>
    <cellStyle name="Percent 34 7" xfId="2521"/>
    <cellStyle name="Percent 34 7 2" xfId="4961"/>
    <cellStyle name="Percent 34 7 2 2" xfId="12769"/>
    <cellStyle name="Percent 34 7 3" xfId="7401"/>
    <cellStyle name="Percent 34 7 3 2" xfId="15209"/>
    <cellStyle name="Percent 34 7 4" xfId="10329"/>
    <cellStyle name="Percent 34 8" xfId="3009"/>
    <cellStyle name="Percent 34 8 2" xfId="10817"/>
    <cellStyle name="Percent 34 9" xfId="5449"/>
    <cellStyle name="Percent 34 9 2" xfId="13257"/>
    <cellStyle name="Percent 35" xfId="569"/>
    <cellStyle name="Percent 35 10" xfId="7890"/>
    <cellStyle name="Percent 35 10 2" xfId="15698"/>
    <cellStyle name="Percent 35 11" xfId="8378"/>
    <cellStyle name="Percent 35 2" xfId="691"/>
    <cellStyle name="Percent 35 2 10" xfId="8500"/>
    <cellStyle name="Percent 35 2 2" xfId="936"/>
    <cellStyle name="Percent 35 2 2 2" xfId="1424"/>
    <cellStyle name="Percent 35 2 2 2 2" xfId="3864"/>
    <cellStyle name="Percent 35 2 2 2 2 2" xfId="11672"/>
    <cellStyle name="Percent 35 2 2 2 3" xfId="6304"/>
    <cellStyle name="Percent 35 2 2 2 3 2" xfId="14112"/>
    <cellStyle name="Percent 35 2 2 2 4" xfId="9232"/>
    <cellStyle name="Percent 35 2 2 3" xfId="1912"/>
    <cellStyle name="Percent 35 2 2 3 2" xfId="4352"/>
    <cellStyle name="Percent 35 2 2 3 2 2" xfId="12160"/>
    <cellStyle name="Percent 35 2 2 3 3" xfId="6792"/>
    <cellStyle name="Percent 35 2 2 3 3 2" xfId="14600"/>
    <cellStyle name="Percent 35 2 2 3 4" xfId="9720"/>
    <cellStyle name="Percent 35 2 2 4" xfId="2400"/>
    <cellStyle name="Percent 35 2 2 4 2" xfId="4840"/>
    <cellStyle name="Percent 35 2 2 4 2 2" xfId="12648"/>
    <cellStyle name="Percent 35 2 2 4 3" xfId="7280"/>
    <cellStyle name="Percent 35 2 2 4 3 2" xfId="15088"/>
    <cellStyle name="Percent 35 2 2 4 4" xfId="10208"/>
    <cellStyle name="Percent 35 2 2 5" xfId="2888"/>
    <cellStyle name="Percent 35 2 2 5 2" xfId="5328"/>
    <cellStyle name="Percent 35 2 2 5 2 2" xfId="13136"/>
    <cellStyle name="Percent 35 2 2 5 3" xfId="7768"/>
    <cellStyle name="Percent 35 2 2 5 3 2" xfId="15576"/>
    <cellStyle name="Percent 35 2 2 5 4" xfId="10696"/>
    <cellStyle name="Percent 35 2 2 6" xfId="3376"/>
    <cellStyle name="Percent 35 2 2 6 2" xfId="11184"/>
    <cellStyle name="Percent 35 2 2 7" xfId="5816"/>
    <cellStyle name="Percent 35 2 2 7 2" xfId="13624"/>
    <cellStyle name="Percent 35 2 2 8" xfId="8256"/>
    <cellStyle name="Percent 35 2 2 8 2" xfId="16064"/>
    <cellStyle name="Percent 35 2 2 9" xfId="8744"/>
    <cellStyle name="Percent 35 2 3" xfId="1180"/>
    <cellStyle name="Percent 35 2 3 2" xfId="3620"/>
    <cellStyle name="Percent 35 2 3 2 2" xfId="11428"/>
    <cellStyle name="Percent 35 2 3 3" xfId="6060"/>
    <cellStyle name="Percent 35 2 3 3 2" xfId="13868"/>
    <cellStyle name="Percent 35 2 3 4" xfId="8988"/>
    <cellStyle name="Percent 35 2 4" xfId="1668"/>
    <cellStyle name="Percent 35 2 4 2" xfId="4108"/>
    <cellStyle name="Percent 35 2 4 2 2" xfId="11916"/>
    <cellStyle name="Percent 35 2 4 3" xfId="6548"/>
    <cellStyle name="Percent 35 2 4 3 2" xfId="14356"/>
    <cellStyle name="Percent 35 2 4 4" xfId="9476"/>
    <cellStyle name="Percent 35 2 5" xfId="2156"/>
    <cellStyle name="Percent 35 2 5 2" xfId="4596"/>
    <cellStyle name="Percent 35 2 5 2 2" xfId="12404"/>
    <cellStyle name="Percent 35 2 5 3" xfId="7036"/>
    <cellStyle name="Percent 35 2 5 3 2" xfId="14844"/>
    <cellStyle name="Percent 35 2 5 4" xfId="9964"/>
    <cellStyle name="Percent 35 2 6" xfId="2644"/>
    <cellStyle name="Percent 35 2 6 2" xfId="5084"/>
    <cellStyle name="Percent 35 2 6 2 2" xfId="12892"/>
    <cellStyle name="Percent 35 2 6 3" xfId="7524"/>
    <cellStyle name="Percent 35 2 6 3 2" xfId="15332"/>
    <cellStyle name="Percent 35 2 6 4" xfId="10452"/>
    <cellStyle name="Percent 35 2 7" xfId="3132"/>
    <cellStyle name="Percent 35 2 7 2" xfId="10940"/>
    <cellStyle name="Percent 35 2 8" xfId="5572"/>
    <cellStyle name="Percent 35 2 8 2" xfId="13380"/>
    <cellStyle name="Percent 35 2 9" xfId="8012"/>
    <cellStyle name="Percent 35 2 9 2" xfId="15820"/>
    <cellStyle name="Percent 35 3" xfId="814"/>
    <cellStyle name="Percent 35 3 2" xfId="1302"/>
    <cellStyle name="Percent 35 3 2 2" xfId="3742"/>
    <cellStyle name="Percent 35 3 2 2 2" xfId="11550"/>
    <cellStyle name="Percent 35 3 2 3" xfId="6182"/>
    <cellStyle name="Percent 35 3 2 3 2" xfId="13990"/>
    <cellStyle name="Percent 35 3 2 4" xfId="9110"/>
    <cellStyle name="Percent 35 3 3" xfId="1790"/>
    <cellStyle name="Percent 35 3 3 2" xfId="4230"/>
    <cellStyle name="Percent 35 3 3 2 2" xfId="12038"/>
    <cellStyle name="Percent 35 3 3 3" xfId="6670"/>
    <cellStyle name="Percent 35 3 3 3 2" xfId="14478"/>
    <cellStyle name="Percent 35 3 3 4" xfId="9598"/>
    <cellStyle name="Percent 35 3 4" xfId="2278"/>
    <cellStyle name="Percent 35 3 4 2" xfId="4718"/>
    <cellStyle name="Percent 35 3 4 2 2" xfId="12526"/>
    <cellStyle name="Percent 35 3 4 3" xfId="7158"/>
    <cellStyle name="Percent 35 3 4 3 2" xfId="14966"/>
    <cellStyle name="Percent 35 3 4 4" xfId="10086"/>
    <cellStyle name="Percent 35 3 5" xfId="2766"/>
    <cellStyle name="Percent 35 3 5 2" xfId="5206"/>
    <cellStyle name="Percent 35 3 5 2 2" xfId="13014"/>
    <cellStyle name="Percent 35 3 5 3" xfId="7646"/>
    <cellStyle name="Percent 35 3 5 3 2" xfId="15454"/>
    <cellStyle name="Percent 35 3 5 4" xfId="10574"/>
    <cellStyle name="Percent 35 3 6" xfId="3254"/>
    <cellStyle name="Percent 35 3 6 2" xfId="11062"/>
    <cellStyle name="Percent 35 3 7" xfId="5694"/>
    <cellStyle name="Percent 35 3 7 2" xfId="13502"/>
    <cellStyle name="Percent 35 3 8" xfId="8134"/>
    <cellStyle name="Percent 35 3 8 2" xfId="15942"/>
    <cellStyle name="Percent 35 3 9" xfId="8622"/>
    <cellStyle name="Percent 35 4" xfId="1058"/>
    <cellStyle name="Percent 35 4 2" xfId="3498"/>
    <cellStyle name="Percent 35 4 2 2" xfId="11306"/>
    <cellStyle name="Percent 35 4 3" xfId="5938"/>
    <cellStyle name="Percent 35 4 3 2" xfId="13746"/>
    <cellStyle name="Percent 35 4 4" xfId="8866"/>
    <cellStyle name="Percent 35 5" xfId="1546"/>
    <cellStyle name="Percent 35 5 2" xfId="3986"/>
    <cellStyle name="Percent 35 5 2 2" xfId="11794"/>
    <cellStyle name="Percent 35 5 3" xfId="6426"/>
    <cellStyle name="Percent 35 5 3 2" xfId="14234"/>
    <cellStyle name="Percent 35 5 4" xfId="9354"/>
    <cellStyle name="Percent 35 6" xfId="2034"/>
    <cellStyle name="Percent 35 6 2" xfId="4474"/>
    <cellStyle name="Percent 35 6 2 2" xfId="12282"/>
    <cellStyle name="Percent 35 6 3" xfId="6914"/>
    <cellStyle name="Percent 35 6 3 2" xfId="14722"/>
    <cellStyle name="Percent 35 6 4" xfId="9842"/>
    <cellStyle name="Percent 35 7" xfId="2522"/>
    <cellStyle name="Percent 35 7 2" xfId="4962"/>
    <cellStyle name="Percent 35 7 2 2" xfId="12770"/>
    <cellStyle name="Percent 35 7 3" xfId="7402"/>
    <cellStyle name="Percent 35 7 3 2" xfId="15210"/>
    <cellStyle name="Percent 35 7 4" xfId="10330"/>
    <cellStyle name="Percent 35 8" xfId="3010"/>
    <cellStyle name="Percent 35 8 2" xfId="10818"/>
    <cellStyle name="Percent 35 9" xfId="5450"/>
    <cellStyle name="Percent 35 9 2" xfId="13258"/>
    <cellStyle name="Percent 36" xfId="570"/>
    <cellStyle name="Percent 36 10" xfId="7891"/>
    <cellStyle name="Percent 36 10 2" xfId="15699"/>
    <cellStyle name="Percent 36 11" xfId="8379"/>
    <cellStyle name="Percent 36 2" xfId="692"/>
    <cellStyle name="Percent 36 2 10" xfId="8501"/>
    <cellStyle name="Percent 36 2 2" xfId="937"/>
    <cellStyle name="Percent 36 2 2 2" xfId="1425"/>
    <cellStyle name="Percent 36 2 2 2 2" xfId="3865"/>
    <cellStyle name="Percent 36 2 2 2 2 2" xfId="11673"/>
    <cellStyle name="Percent 36 2 2 2 3" xfId="6305"/>
    <cellStyle name="Percent 36 2 2 2 3 2" xfId="14113"/>
    <cellStyle name="Percent 36 2 2 2 4" xfId="9233"/>
    <cellStyle name="Percent 36 2 2 3" xfId="1913"/>
    <cellStyle name="Percent 36 2 2 3 2" xfId="4353"/>
    <cellStyle name="Percent 36 2 2 3 2 2" xfId="12161"/>
    <cellStyle name="Percent 36 2 2 3 3" xfId="6793"/>
    <cellStyle name="Percent 36 2 2 3 3 2" xfId="14601"/>
    <cellStyle name="Percent 36 2 2 3 4" xfId="9721"/>
    <cellStyle name="Percent 36 2 2 4" xfId="2401"/>
    <cellStyle name="Percent 36 2 2 4 2" xfId="4841"/>
    <cellStyle name="Percent 36 2 2 4 2 2" xfId="12649"/>
    <cellStyle name="Percent 36 2 2 4 3" xfId="7281"/>
    <cellStyle name="Percent 36 2 2 4 3 2" xfId="15089"/>
    <cellStyle name="Percent 36 2 2 4 4" xfId="10209"/>
    <cellStyle name="Percent 36 2 2 5" xfId="2889"/>
    <cellStyle name="Percent 36 2 2 5 2" xfId="5329"/>
    <cellStyle name="Percent 36 2 2 5 2 2" xfId="13137"/>
    <cellStyle name="Percent 36 2 2 5 3" xfId="7769"/>
    <cellStyle name="Percent 36 2 2 5 3 2" xfId="15577"/>
    <cellStyle name="Percent 36 2 2 5 4" xfId="10697"/>
    <cellStyle name="Percent 36 2 2 6" xfId="3377"/>
    <cellStyle name="Percent 36 2 2 6 2" xfId="11185"/>
    <cellStyle name="Percent 36 2 2 7" xfId="5817"/>
    <cellStyle name="Percent 36 2 2 7 2" xfId="13625"/>
    <cellStyle name="Percent 36 2 2 8" xfId="8257"/>
    <cellStyle name="Percent 36 2 2 8 2" xfId="16065"/>
    <cellStyle name="Percent 36 2 2 9" xfId="8745"/>
    <cellStyle name="Percent 36 2 3" xfId="1181"/>
    <cellStyle name="Percent 36 2 3 2" xfId="3621"/>
    <cellStyle name="Percent 36 2 3 2 2" xfId="11429"/>
    <cellStyle name="Percent 36 2 3 3" xfId="6061"/>
    <cellStyle name="Percent 36 2 3 3 2" xfId="13869"/>
    <cellStyle name="Percent 36 2 3 4" xfId="8989"/>
    <cellStyle name="Percent 36 2 4" xfId="1669"/>
    <cellStyle name="Percent 36 2 4 2" xfId="4109"/>
    <cellStyle name="Percent 36 2 4 2 2" xfId="11917"/>
    <cellStyle name="Percent 36 2 4 3" xfId="6549"/>
    <cellStyle name="Percent 36 2 4 3 2" xfId="14357"/>
    <cellStyle name="Percent 36 2 4 4" xfId="9477"/>
    <cellStyle name="Percent 36 2 5" xfId="2157"/>
    <cellStyle name="Percent 36 2 5 2" xfId="4597"/>
    <cellStyle name="Percent 36 2 5 2 2" xfId="12405"/>
    <cellStyle name="Percent 36 2 5 3" xfId="7037"/>
    <cellStyle name="Percent 36 2 5 3 2" xfId="14845"/>
    <cellStyle name="Percent 36 2 5 4" xfId="9965"/>
    <cellStyle name="Percent 36 2 6" xfId="2645"/>
    <cellStyle name="Percent 36 2 6 2" xfId="5085"/>
    <cellStyle name="Percent 36 2 6 2 2" xfId="12893"/>
    <cellStyle name="Percent 36 2 6 3" xfId="7525"/>
    <cellStyle name="Percent 36 2 6 3 2" xfId="15333"/>
    <cellStyle name="Percent 36 2 6 4" xfId="10453"/>
    <cellStyle name="Percent 36 2 7" xfId="3133"/>
    <cellStyle name="Percent 36 2 7 2" xfId="10941"/>
    <cellStyle name="Percent 36 2 8" xfId="5573"/>
    <cellStyle name="Percent 36 2 8 2" xfId="13381"/>
    <cellStyle name="Percent 36 2 9" xfId="8013"/>
    <cellStyle name="Percent 36 2 9 2" xfId="15821"/>
    <cellStyle name="Percent 36 3" xfId="815"/>
    <cellStyle name="Percent 36 3 2" xfId="1303"/>
    <cellStyle name="Percent 36 3 2 2" xfId="3743"/>
    <cellStyle name="Percent 36 3 2 2 2" xfId="11551"/>
    <cellStyle name="Percent 36 3 2 3" xfId="6183"/>
    <cellStyle name="Percent 36 3 2 3 2" xfId="13991"/>
    <cellStyle name="Percent 36 3 2 4" xfId="9111"/>
    <cellStyle name="Percent 36 3 3" xfId="1791"/>
    <cellStyle name="Percent 36 3 3 2" xfId="4231"/>
    <cellStyle name="Percent 36 3 3 2 2" xfId="12039"/>
    <cellStyle name="Percent 36 3 3 3" xfId="6671"/>
    <cellStyle name="Percent 36 3 3 3 2" xfId="14479"/>
    <cellStyle name="Percent 36 3 3 4" xfId="9599"/>
    <cellStyle name="Percent 36 3 4" xfId="2279"/>
    <cellStyle name="Percent 36 3 4 2" xfId="4719"/>
    <cellStyle name="Percent 36 3 4 2 2" xfId="12527"/>
    <cellStyle name="Percent 36 3 4 3" xfId="7159"/>
    <cellStyle name="Percent 36 3 4 3 2" xfId="14967"/>
    <cellStyle name="Percent 36 3 4 4" xfId="10087"/>
    <cellStyle name="Percent 36 3 5" xfId="2767"/>
    <cellStyle name="Percent 36 3 5 2" xfId="5207"/>
    <cellStyle name="Percent 36 3 5 2 2" xfId="13015"/>
    <cellStyle name="Percent 36 3 5 3" xfId="7647"/>
    <cellStyle name="Percent 36 3 5 3 2" xfId="15455"/>
    <cellStyle name="Percent 36 3 5 4" xfId="10575"/>
    <cellStyle name="Percent 36 3 6" xfId="3255"/>
    <cellStyle name="Percent 36 3 6 2" xfId="11063"/>
    <cellStyle name="Percent 36 3 7" xfId="5695"/>
    <cellStyle name="Percent 36 3 7 2" xfId="13503"/>
    <cellStyle name="Percent 36 3 8" xfId="8135"/>
    <cellStyle name="Percent 36 3 8 2" xfId="15943"/>
    <cellStyle name="Percent 36 3 9" xfId="8623"/>
    <cellStyle name="Percent 36 4" xfId="1059"/>
    <cellStyle name="Percent 36 4 2" xfId="3499"/>
    <cellStyle name="Percent 36 4 2 2" xfId="11307"/>
    <cellStyle name="Percent 36 4 3" xfId="5939"/>
    <cellStyle name="Percent 36 4 3 2" xfId="13747"/>
    <cellStyle name="Percent 36 4 4" xfId="8867"/>
    <cellStyle name="Percent 36 5" xfId="1547"/>
    <cellStyle name="Percent 36 5 2" xfId="3987"/>
    <cellStyle name="Percent 36 5 2 2" xfId="11795"/>
    <cellStyle name="Percent 36 5 3" xfId="6427"/>
    <cellStyle name="Percent 36 5 3 2" xfId="14235"/>
    <cellStyle name="Percent 36 5 4" xfId="9355"/>
    <cellStyle name="Percent 36 6" xfId="2035"/>
    <cellStyle name="Percent 36 6 2" xfId="4475"/>
    <cellStyle name="Percent 36 6 2 2" xfId="12283"/>
    <cellStyle name="Percent 36 6 3" xfId="6915"/>
    <cellStyle name="Percent 36 6 3 2" xfId="14723"/>
    <cellStyle name="Percent 36 6 4" xfId="9843"/>
    <cellStyle name="Percent 36 7" xfId="2523"/>
    <cellStyle name="Percent 36 7 2" xfId="4963"/>
    <cellStyle name="Percent 36 7 2 2" xfId="12771"/>
    <cellStyle name="Percent 36 7 3" xfId="7403"/>
    <cellStyle name="Percent 36 7 3 2" xfId="15211"/>
    <cellStyle name="Percent 36 7 4" xfId="10331"/>
    <cellStyle name="Percent 36 8" xfId="3011"/>
    <cellStyle name="Percent 36 8 2" xfId="10819"/>
    <cellStyle name="Percent 36 9" xfId="5451"/>
    <cellStyle name="Percent 36 9 2" xfId="13259"/>
    <cellStyle name="Percent 37" xfId="571"/>
    <cellStyle name="Percent 37 10" xfId="7892"/>
    <cellStyle name="Percent 37 10 2" xfId="15700"/>
    <cellStyle name="Percent 37 11" xfId="8380"/>
    <cellStyle name="Percent 37 2" xfId="693"/>
    <cellStyle name="Percent 37 2 10" xfId="8502"/>
    <cellStyle name="Percent 37 2 2" xfId="938"/>
    <cellStyle name="Percent 37 2 2 2" xfId="1426"/>
    <cellStyle name="Percent 37 2 2 2 2" xfId="3866"/>
    <cellStyle name="Percent 37 2 2 2 2 2" xfId="11674"/>
    <cellStyle name="Percent 37 2 2 2 3" xfId="6306"/>
    <cellStyle name="Percent 37 2 2 2 3 2" xfId="14114"/>
    <cellStyle name="Percent 37 2 2 2 4" xfId="9234"/>
    <cellStyle name="Percent 37 2 2 3" xfId="1914"/>
    <cellStyle name="Percent 37 2 2 3 2" xfId="4354"/>
    <cellStyle name="Percent 37 2 2 3 2 2" xfId="12162"/>
    <cellStyle name="Percent 37 2 2 3 3" xfId="6794"/>
    <cellStyle name="Percent 37 2 2 3 3 2" xfId="14602"/>
    <cellStyle name="Percent 37 2 2 3 4" xfId="9722"/>
    <cellStyle name="Percent 37 2 2 4" xfId="2402"/>
    <cellStyle name="Percent 37 2 2 4 2" xfId="4842"/>
    <cellStyle name="Percent 37 2 2 4 2 2" xfId="12650"/>
    <cellStyle name="Percent 37 2 2 4 3" xfId="7282"/>
    <cellStyle name="Percent 37 2 2 4 3 2" xfId="15090"/>
    <cellStyle name="Percent 37 2 2 4 4" xfId="10210"/>
    <cellStyle name="Percent 37 2 2 5" xfId="2890"/>
    <cellStyle name="Percent 37 2 2 5 2" xfId="5330"/>
    <cellStyle name="Percent 37 2 2 5 2 2" xfId="13138"/>
    <cellStyle name="Percent 37 2 2 5 3" xfId="7770"/>
    <cellStyle name="Percent 37 2 2 5 3 2" xfId="15578"/>
    <cellStyle name="Percent 37 2 2 5 4" xfId="10698"/>
    <cellStyle name="Percent 37 2 2 6" xfId="3378"/>
    <cellStyle name="Percent 37 2 2 6 2" xfId="11186"/>
    <cellStyle name="Percent 37 2 2 7" xfId="5818"/>
    <cellStyle name="Percent 37 2 2 7 2" xfId="13626"/>
    <cellStyle name="Percent 37 2 2 8" xfId="8258"/>
    <cellStyle name="Percent 37 2 2 8 2" xfId="16066"/>
    <cellStyle name="Percent 37 2 2 9" xfId="8746"/>
    <cellStyle name="Percent 37 2 3" xfId="1182"/>
    <cellStyle name="Percent 37 2 3 2" xfId="3622"/>
    <cellStyle name="Percent 37 2 3 2 2" xfId="11430"/>
    <cellStyle name="Percent 37 2 3 3" xfId="6062"/>
    <cellStyle name="Percent 37 2 3 3 2" xfId="13870"/>
    <cellStyle name="Percent 37 2 3 4" xfId="8990"/>
    <cellStyle name="Percent 37 2 4" xfId="1670"/>
    <cellStyle name="Percent 37 2 4 2" xfId="4110"/>
    <cellStyle name="Percent 37 2 4 2 2" xfId="11918"/>
    <cellStyle name="Percent 37 2 4 3" xfId="6550"/>
    <cellStyle name="Percent 37 2 4 3 2" xfId="14358"/>
    <cellStyle name="Percent 37 2 4 4" xfId="9478"/>
    <cellStyle name="Percent 37 2 5" xfId="2158"/>
    <cellStyle name="Percent 37 2 5 2" xfId="4598"/>
    <cellStyle name="Percent 37 2 5 2 2" xfId="12406"/>
    <cellStyle name="Percent 37 2 5 3" xfId="7038"/>
    <cellStyle name="Percent 37 2 5 3 2" xfId="14846"/>
    <cellStyle name="Percent 37 2 5 4" xfId="9966"/>
    <cellStyle name="Percent 37 2 6" xfId="2646"/>
    <cellStyle name="Percent 37 2 6 2" xfId="5086"/>
    <cellStyle name="Percent 37 2 6 2 2" xfId="12894"/>
    <cellStyle name="Percent 37 2 6 3" xfId="7526"/>
    <cellStyle name="Percent 37 2 6 3 2" xfId="15334"/>
    <cellStyle name="Percent 37 2 6 4" xfId="10454"/>
    <cellStyle name="Percent 37 2 7" xfId="3134"/>
    <cellStyle name="Percent 37 2 7 2" xfId="10942"/>
    <cellStyle name="Percent 37 2 8" xfId="5574"/>
    <cellStyle name="Percent 37 2 8 2" xfId="13382"/>
    <cellStyle name="Percent 37 2 9" xfId="8014"/>
    <cellStyle name="Percent 37 2 9 2" xfId="15822"/>
    <cellStyle name="Percent 37 3" xfId="816"/>
    <cellStyle name="Percent 37 3 2" xfId="1304"/>
    <cellStyle name="Percent 37 3 2 2" xfId="3744"/>
    <cellStyle name="Percent 37 3 2 2 2" xfId="11552"/>
    <cellStyle name="Percent 37 3 2 3" xfId="6184"/>
    <cellStyle name="Percent 37 3 2 3 2" xfId="13992"/>
    <cellStyle name="Percent 37 3 2 4" xfId="9112"/>
    <cellStyle name="Percent 37 3 3" xfId="1792"/>
    <cellStyle name="Percent 37 3 3 2" xfId="4232"/>
    <cellStyle name="Percent 37 3 3 2 2" xfId="12040"/>
    <cellStyle name="Percent 37 3 3 3" xfId="6672"/>
    <cellStyle name="Percent 37 3 3 3 2" xfId="14480"/>
    <cellStyle name="Percent 37 3 3 4" xfId="9600"/>
    <cellStyle name="Percent 37 3 4" xfId="2280"/>
    <cellStyle name="Percent 37 3 4 2" xfId="4720"/>
    <cellStyle name="Percent 37 3 4 2 2" xfId="12528"/>
    <cellStyle name="Percent 37 3 4 3" xfId="7160"/>
    <cellStyle name="Percent 37 3 4 3 2" xfId="14968"/>
    <cellStyle name="Percent 37 3 4 4" xfId="10088"/>
    <cellStyle name="Percent 37 3 5" xfId="2768"/>
    <cellStyle name="Percent 37 3 5 2" xfId="5208"/>
    <cellStyle name="Percent 37 3 5 2 2" xfId="13016"/>
    <cellStyle name="Percent 37 3 5 3" xfId="7648"/>
    <cellStyle name="Percent 37 3 5 3 2" xfId="15456"/>
    <cellStyle name="Percent 37 3 5 4" xfId="10576"/>
    <cellStyle name="Percent 37 3 6" xfId="3256"/>
    <cellStyle name="Percent 37 3 6 2" xfId="11064"/>
    <cellStyle name="Percent 37 3 7" xfId="5696"/>
    <cellStyle name="Percent 37 3 7 2" xfId="13504"/>
    <cellStyle name="Percent 37 3 8" xfId="8136"/>
    <cellStyle name="Percent 37 3 8 2" xfId="15944"/>
    <cellStyle name="Percent 37 3 9" xfId="8624"/>
    <cellStyle name="Percent 37 4" xfId="1060"/>
    <cellStyle name="Percent 37 4 2" xfId="3500"/>
    <cellStyle name="Percent 37 4 2 2" xfId="11308"/>
    <cellStyle name="Percent 37 4 3" xfId="5940"/>
    <cellStyle name="Percent 37 4 3 2" xfId="13748"/>
    <cellStyle name="Percent 37 4 4" xfId="8868"/>
    <cellStyle name="Percent 37 5" xfId="1548"/>
    <cellStyle name="Percent 37 5 2" xfId="3988"/>
    <cellStyle name="Percent 37 5 2 2" xfId="11796"/>
    <cellStyle name="Percent 37 5 3" xfId="6428"/>
    <cellStyle name="Percent 37 5 3 2" xfId="14236"/>
    <cellStyle name="Percent 37 5 4" xfId="9356"/>
    <cellStyle name="Percent 37 6" xfId="2036"/>
    <cellStyle name="Percent 37 6 2" xfId="4476"/>
    <cellStyle name="Percent 37 6 2 2" xfId="12284"/>
    <cellStyle name="Percent 37 6 3" xfId="6916"/>
    <cellStyle name="Percent 37 6 3 2" xfId="14724"/>
    <cellStyle name="Percent 37 6 4" xfId="9844"/>
    <cellStyle name="Percent 37 7" xfId="2524"/>
    <cellStyle name="Percent 37 7 2" xfId="4964"/>
    <cellStyle name="Percent 37 7 2 2" xfId="12772"/>
    <cellStyle name="Percent 37 7 3" xfId="7404"/>
    <cellStyle name="Percent 37 7 3 2" xfId="15212"/>
    <cellStyle name="Percent 37 7 4" xfId="10332"/>
    <cellStyle name="Percent 37 8" xfId="3012"/>
    <cellStyle name="Percent 37 8 2" xfId="10820"/>
    <cellStyle name="Percent 37 9" xfId="5452"/>
    <cellStyle name="Percent 37 9 2" xfId="13260"/>
    <cellStyle name="Percent 38" xfId="572"/>
    <cellStyle name="Percent 38 10" xfId="7893"/>
    <cellStyle name="Percent 38 10 2" xfId="15701"/>
    <cellStyle name="Percent 38 11" xfId="8381"/>
    <cellStyle name="Percent 38 2" xfId="694"/>
    <cellStyle name="Percent 38 2 10" xfId="8503"/>
    <cellStyle name="Percent 38 2 2" xfId="939"/>
    <cellStyle name="Percent 38 2 2 2" xfId="1427"/>
    <cellStyle name="Percent 38 2 2 2 2" xfId="3867"/>
    <cellStyle name="Percent 38 2 2 2 2 2" xfId="11675"/>
    <cellStyle name="Percent 38 2 2 2 3" xfId="6307"/>
    <cellStyle name="Percent 38 2 2 2 3 2" xfId="14115"/>
    <cellStyle name="Percent 38 2 2 2 4" xfId="9235"/>
    <cellStyle name="Percent 38 2 2 3" xfId="1915"/>
    <cellStyle name="Percent 38 2 2 3 2" xfId="4355"/>
    <cellStyle name="Percent 38 2 2 3 2 2" xfId="12163"/>
    <cellStyle name="Percent 38 2 2 3 3" xfId="6795"/>
    <cellStyle name="Percent 38 2 2 3 3 2" xfId="14603"/>
    <cellStyle name="Percent 38 2 2 3 4" xfId="9723"/>
    <cellStyle name="Percent 38 2 2 4" xfId="2403"/>
    <cellStyle name="Percent 38 2 2 4 2" xfId="4843"/>
    <cellStyle name="Percent 38 2 2 4 2 2" xfId="12651"/>
    <cellStyle name="Percent 38 2 2 4 3" xfId="7283"/>
    <cellStyle name="Percent 38 2 2 4 3 2" xfId="15091"/>
    <cellStyle name="Percent 38 2 2 4 4" xfId="10211"/>
    <cellStyle name="Percent 38 2 2 5" xfId="2891"/>
    <cellStyle name="Percent 38 2 2 5 2" xfId="5331"/>
    <cellStyle name="Percent 38 2 2 5 2 2" xfId="13139"/>
    <cellStyle name="Percent 38 2 2 5 3" xfId="7771"/>
    <cellStyle name="Percent 38 2 2 5 3 2" xfId="15579"/>
    <cellStyle name="Percent 38 2 2 5 4" xfId="10699"/>
    <cellStyle name="Percent 38 2 2 6" xfId="3379"/>
    <cellStyle name="Percent 38 2 2 6 2" xfId="11187"/>
    <cellStyle name="Percent 38 2 2 7" xfId="5819"/>
    <cellStyle name="Percent 38 2 2 7 2" xfId="13627"/>
    <cellStyle name="Percent 38 2 2 8" xfId="8259"/>
    <cellStyle name="Percent 38 2 2 8 2" xfId="16067"/>
    <cellStyle name="Percent 38 2 2 9" xfId="8747"/>
    <cellStyle name="Percent 38 2 3" xfId="1183"/>
    <cellStyle name="Percent 38 2 3 2" xfId="3623"/>
    <cellStyle name="Percent 38 2 3 2 2" xfId="11431"/>
    <cellStyle name="Percent 38 2 3 3" xfId="6063"/>
    <cellStyle name="Percent 38 2 3 3 2" xfId="13871"/>
    <cellStyle name="Percent 38 2 3 4" xfId="8991"/>
    <cellStyle name="Percent 38 2 4" xfId="1671"/>
    <cellStyle name="Percent 38 2 4 2" xfId="4111"/>
    <cellStyle name="Percent 38 2 4 2 2" xfId="11919"/>
    <cellStyle name="Percent 38 2 4 3" xfId="6551"/>
    <cellStyle name="Percent 38 2 4 3 2" xfId="14359"/>
    <cellStyle name="Percent 38 2 4 4" xfId="9479"/>
    <cellStyle name="Percent 38 2 5" xfId="2159"/>
    <cellStyle name="Percent 38 2 5 2" xfId="4599"/>
    <cellStyle name="Percent 38 2 5 2 2" xfId="12407"/>
    <cellStyle name="Percent 38 2 5 3" xfId="7039"/>
    <cellStyle name="Percent 38 2 5 3 2" xfId="14847"/>
    <cellStyle name="Percent 38 2 5 4" xfId="9967"/>
    <cellStyle name="Percent 38 2 6" xfId="2647"/>
    <cellStyle name="Percent 38 2 6 2" xfId="5087"/>
    <cellStyle name="Percent 38 2 6 2 2" xfId="12895"/>
    <cellStyle name="Percent 38 2 6 3" xfId="7527"/>
    <cellStyle name="Percent 38 2 6 3 2" xfId="15335"/>
    <cellStyle name="Percent 38 2 6 4" xfId="10455"/>
    <cellStyle name="Percent 38 2 7" xfId="3135"/>
    <cellStyle name="Percent 38 2 7 2" xfId="10943"/>
    <cellStyle name="Percent 38 2 8" xfId="5575"/>
    <cellStyle name="Percent 38 2 8 2" xfId="13383"/>
    <cellStyle name="Percent 38 2 9" xfId="8015"/>
    <cellStyle name="Percent 38 2 9 2" xfId="15823"/>
    <cellStyle name="Percent 38 3" xfId="817"/>
    <cellStyle name="Percent 38 3 2" xfId="1305"/>
    <cellStyle name="Percent 38 3 2 2" xfId="3745"/>
    <cellStyle name="Percent 38 3 2 2 2" xfId="11553"/>
    <cellStyle name="Percent 38 3 2 3" xfId="6185"/>
    <cellStyle name="Percent 38 3 2 3 2" xfId="13993"/>
    <cellStyle name="Percent 38 3 2 4" xfId="9113"/>
    <cellStyle name="Percent 38 3 3" xfId="1793"/>
    <cellStyle name="Percent 38 3 3 2" xfId="4233"/>
    <cellStyle name="Percent 38 3 3 2 2" xfId="12041"/>
    <cellStyle name="Percent 38 3 3 3" xfId="6673"/>
    <cellStyle name="Percent 38 3 3 3 2" xfId="14481"/>
    <cellStyle name="Percent 38 3 3 4" xfId="9601"/>
    <cellStyle name="Percent 38 3 4" xfId="2281"/>
    <cellStyle name="Percent 38 3 4 2" xfId="4721"/>
    <cellStyle name="Percent 38 3 4 2 2" xfId="12529"/>
    <cellStyle name="Percent 38 3 4 3" xfId="7161"/>
    <cellStyle name="Percent 38 3 4 3 2" xfId="14969"/>
    <cellStyle name="Percent 38 3 4 4" xfId="10089"/>
    <cellStyle name="Percent 38 3 5" xfId="2769"/>
    <cellStyle name="Percent 38 3 5 2" xfId="5209"/>
    <cellStyle name="Percent 38 3 5 2 2" xfId="13017"/>
    <cellStyle name="Percent 38 3 5 3" xfId="7649"/>
    <cellStyle name="Percent 38 3 5 3 2" xfId="15457"/>
    <cellStyle name="Percent 38 3 5 4" xfId="10577"/>
    <cellStyle name="Percent 38 3 6" xfId="3257"/>
    <cellStyle name="Percent 38 3 6 2" xfId="11065"/>
    <cellStyle name="Percent 38 3 7" xfId="5697"/>
    <cellStyle name="Percent 38 3 7 2" xfId="13505"/>
    <cellStyle name="Percent 38 3 8" xfId="8137"/>
    <cellStyle name="Percent 38 3 8 2" xfId="15945"/>
    <cellStyle name="Percent 38 3 9" xfId="8625"/>
    <cellStyle name="Percent 38 4" xfId="1061"/>
    <cellStyle name="Percent 38 4 2" xfId="3501"/>
    <cellStyle name="Percent 38 4 2 2" xfId="11309"/>
    <cellStyle name="Percent 38 4 3" xfId="5941"/>
    <cellStyle name="Percent 38 4 3 2" xfId="13749"/>
    <cellStyle name="Percent 38 4 4" xfId="8869"/>
    <cellStyle name="Percent 38 5" xfId="1549"/>
    <cellStyle name="Percent 38 5 2" xfId="3989"/>
    <cellStyle name="Percent 38 5 2 2" xfId="11797"/>
    <cellStyle name="Percent 38 5 3" xfId="6429"/>
    <cellStyle name="Percent 38 5 3 2" xfId="14237"/>
    <cellStyle name="Percent 38 5 4" xfId="9357"/>
    <cellStyle name="Percent 38 6" xfId="2037"/>
    <cellStyle name="Percent 38 6 2" xfId="4477"/>
    <cellStyle name="Percent 38 6 2 2" xfId="12285"/>
    <cellStyle name="Percent 38 6 3" xfId="6917"/>
    <cellStyle name="Percent 38 6 3 2" xfId="14725"/>
    <cellStyle name="Percent 38 6 4" xfId="9845"/>
    <cellStyle name="Percent 38 7" xfId="2525"/>
    <cellStyle name="Percent 38 7 2" xfId="4965"/>
    <cellStyle name="Percent 38 7 2 2" xfId="12773"/>
    <cellStyle name="Percent 38 7 3" xfId="7405"/>
    <cellStyle name="Percent 38 7 3 2" xfId="15213"/>
    <cellStyle name="Percent 38 7 4" xfId="10333"/>
    <cellStyle name="Percent 38 8" xfId="3013"/>
    <cellStyle name="Percent 38 8 2" xfId="10821"/>
    <cellStyle name="Percent 38 9" xfId="5453"/>
    <cellStyle name="Percent 38 9 2" xfId="13261"/>
    <cellStyle name="Percent 39" xfId="573"/>
    <cellStyle name="Percent 39 10" xfId="7894"/>
    <cellStyle name="Percent 39 10 2" xfId="15702"/>
    <cellStyle name="Percent 39 11" xfId="8382"/>
    <cellStyle name="Percent 39 2" xfId="695"/>
    <cellStyle name="Percent 39 2 10" xfId="8504"/>
    <cellStyle name="Percent 39 2 2" xfId="940"/>
    <cellStyle name="Percent 39 2 2 2" xfId="1428"/>
    <cellStyle name="Percent 39 2 2 2 2" xfId="3868"/>
    <cellStyle name="Percent 39 2 2 2 2 2" xfId="11676"/>
    <cellStyle name="Percent 39 2 2 2 3" xfId="6308"/>
    <cellStyle name="Percent 39 2 2 2 3 2" xfId="14116"/>
    <cellStyle name="Percent 39 2 2 2 4" xfId="9236"/>
    <cellStyle name="Percent 39 2 2 3" xfId="1916"/>
    <cellStyle name="Percent 39 2 2 3 2" xfId="4356"/>
    <cellStyle name="Percent 39 2 2 3 2 2" xfId="12164"/>
    <cellStyle name="Percent 39 2 2 3 3" xfId="6796"/>
    <cellStyle name="Percent 39 2 2 3 3 2" xfId="14604"/>
    <cellStyle name="Percent 39 2 2 3 4" xfId="9724"/>
    <cellStyle name="Percent 39 2 2 4" xfId="2404"/>
    <cellStyle name="Percent 39 2 2 4 2" xfId="4844"/>
    <cellStyle name="Percent 39 2 2 4 2 2" xfId="12652"/>
    <cellStyle name="Percent 39 2 2 4 3" xfId="7284"/>
    <cellStyle name="Percent 39 2 2 4 3 2" xfId="15092"/>
    <cellStyle name="Percent 39 2 2 4 4" xfId="10212"/>
    <cellStyle name="Percent 39 2 2 5" xfId="2892"/>
    <cellStyle name="Percent 39 2 2 5 2" xfId="5332"/>
    <cellStyle name="Percent 39 2 2 5 2 2" xfId="13140"/>
    <cellStyle name="Percent 39 2 2 5 3" xfId="7772"/>
    <cellStyle name="Percent 39 2 2 5 3 2" xfId="15580"/>
    <cellStyle name="Percent 39 2 2 5 4" xfId="10700"/>
    <cellStyle name="Percent 39 2 2 6" xfId="3380"/>
    <cellStyle name="Percent 39 2 2 6 2" xfId="11188"/>
    <cellStyle name="Percent 39 2 2 7" xfId="5820"/>
    <cellStyle name="Percent 39 2 2 7 2" xfId="13628"/>
    <cellStyle name="Percent 39 2 2 8" xfId="8260"/>
    <cellStyle name="Percent 39 2 2 8 2" xfId="16068"/>
    <cellStyle name="Percent 39 2 2 9" xfId="8748"/>
    <cellStyle name="Percent 39 2 3" xfId="1184"/>
    <cellStyle name="Percent 39 2 3 2" xfId="3624"/>
    <cellStyle name="Percent 39 2 3 2 2" xfId="11432"/>
    <cellStyle name="Percent 39 2 3 3" xfId="6064"/>
    <cellStyle name="Percent 39 2 3 3 2" xfId="13872"/>
    <cellStyle name="Percent 39 2 3 4" xfId="8992"/>
    <cellStyle name="Percent 39 2 4" xfId="1672"/>
    <cellStyle name="Percent 39 2 4 2" xfId="4112"/>
    <cellStyle name="Percent 39 2 4 2 2" xfId="11920"/>
    <cellStyle name="Percent 39 2 4 3" xfId="6552"/>
    <cellStyle name="Percent 39 2 4 3 2" xfId="14360"/>
    <cellStyle name="Percent 39 2 4 4" xfId="9480"/>
    <cellStyle name="Percent 39 2 5" xfId="2160"/>
    <cellStyle name="Percent 39 2 5 2" xfId="4600"/>
    <cellStyle name="Percent 39 2 5 2 2" xfId="12408"/>
    <cellStyle name="Percent 39 2 5 3" xfId="7040"/>
    <cellStyle name="Percent 39 2 5 3 2" xfId="14848"/>
    <cellStyle name="Percent 39 2 5 4" xfId="9968"/>
    <cellStyle name="Percent 39 2 6" xfId="2648"/>
    <cellStyle name="Percent 39 2 6 2" xfId="5088"/>
    <cellStyle name="Percent 39 2 6 2 2" xfId="12896"/>
    <cellStyle name="Percent 39 2 6 3" xfId="7528"/>
    <cellStyle name="Percent 39 2 6 3 2" xfId="15336"/>
    <cellStyle name="Percent 39 2 6 4" xfId="10456"/>
    <cellStyle name="Percent 39 2 7" xfId="3136"/>
    <cellStyle name="Percent 39 2 7 2" xfId="10944"/>
    <cellStyle name="Percent 39 2 8" xfId="5576"/>
    <cellStyle name="Percent 39 2 8 2" xfId="13384"/>
    <cellStyle name="Percent 39 2 9" xfId="8016"/>
    <cellStyle name="Percent 39 2 9 2" xfId="15824"/>
    <cellStyle name="Percent 39 3" xfId="818"/>
    <cellStyle name="Percent 39 3 2" xfId="1306"/>
    <cellStyle name="Percent 39 3 2 2" xfId="3746"/>
    <cellStyle name="Percent 39 3 2 2 2" xfId="11554"/>
    <cellStyle name="Percent 39 3 2 3" xfId="6186"/>
    <cellStyle name="Percent 39 3 2 3 2" xfId="13994"/>
    <cellStyle name="Percent 39 3 2 4" xfId="9114"/>
    <cellStyle name="Percent 39 3 3" xfId="1794"/>
    <cellStyle name="Percent 39 3 3 2" xfId="4234"/>
    <cellStyle name="Percent 39 3 3 2 2" xfId="12042"/>
    <cellStyle name="Percent 39 3 3 3" xfId="6674"/>
    <cellStyle name="Percent 39 3 3 3 2" xfId="14482"/>
    <cellStyle name="Percent 39 3 3 4" xfId="9602"/>
    <cellStyle name="Percent 39 3 4" xfId="2282"/>
    <cellStyle name="Percent 39 3 4 2" xfId="4722"/>
    <cellStyle name="Percent 39 3 4 2 2" xfId="12530"/>
    <cellStyle name="Percent 39 3 4 3" xfId="7162"/>
    <cellStyle name="Percent 39 3 4 3 2" xfId="14970"/>
    <cellStyle name="Percent 39 3 4 4" xfId="10090"/>
    <cellStyle name="Percent 39 3 5" xfId="2770"/>
    <cellStyle name="Percent 39 3 5 2" xfId="5210"/>
    <cellStyle name="Percent 39 3 5 2 2" xfId="13018"/>
    <cellStyle name="Percent 39 3 5 3" xfId="7650"/>
    <cellStyle name="Percent 39 3 5 3 2" xfId="15458"/>
    <cellStyle name="Percent 39 3 5 4" xfId="10578"/>
    <cellStyle name="Percent 39 3 6" xfId="3258"/>
    <cellStyle name="Percent 39 3 6 2" xfId="11066"/>
    <cellStyle name="Percent 39 3 7" xfId="5698"/>
    <cellStyle name="Percent 39 3 7 2" xfId="13506"/>
    <cellStyle name="Percent 39 3 8" xfId="8138"/>
    <cellStyle name="Percent 39 3 8 2" xfId="15946"/>
    <cellStyle name="Percent 39 3 9" xfId="8626"/>
    <cellStyle name="Percent 39 4" xfId="1062"/>
    <cellStyle name="Percent 39 4 2" xfId="3502"/>
    <cellStyle name="Percent 39 4 2 2" xfId="11310"/>
    <cellStyle name="Percent 39 4 3" xfId="5942"/>
    <cellStyle name="Percent 39 4 3 2" xfId="13750"/>
    <cellStyle name="Percent 39 4 4" xfId="8870"/>
    <cellStyle name="Percent 39 5" xfId="1550"/>
    <cellStyle name="Percent 39 5 2" xfId="3990"/>
    <cellStyle name="Percent 39 5 2 2" xfId="11798"/>
    <cellStyle name="Percent 39 5 3" xfId="6430"/>
    <cellStyle name="Percent 39 5 3 2" xfId="14238"/>
    <cellStyle name="Percent 39 5 4" xfId="9358"/>
    <cellStyle name="Percent 39 6" xfId="2038"/>
    <cellStyle name="Percent 39 6 2" xfId="4478"/>
    <cellStyle name="Percent 39 6 2 2" xfId="12286"/>
    <cellStyle name="Percent 39 6 3" xfId="6918"/>
    <cellStyle name="Percent 39 6 3 2" xfId="14726"/>
    <cellStyle name="Percent 39 6 4" xfId="9846"/>
    <cellStyle name="Percent 39 7" xfId="2526"/>
    <cellStyle name="Percent 39 7 2" xfId="4966"/>
    <cellStyle name="Percent 39 7 2 2" xfId="12774"/>
    <cellStyle name="Percent 39 7 3" xfId="7406"/>
    <cellStyle name="Percent 39 7 3 2" xfId="15214"/>
    <cellStyle name="Percent 39 7 4" xfId="10334"/>
    <cellStyle name="Percent 39 8" xfId="3014"/>
    <cellStyle name="Percent 39 8 2" xfId="10822"/>
    <cellStyle name="Percent 39 9" xfId="5454"/>
    <cellStyle name="Percent 39 9 2" xfId="13262"/>
    <cellStyle name="Percent 4" xfId="151"/>
    <cellStyle name="Percent 4 10" xfId="5374"/>
    <cellStyle name="Percent 4 10 2" xfId="13182"/>
    <cellStyle name="Percent 4 11" xfId="7814"/>
    <cellStyle name="Percent 4 11 2" xfId="15622"/>
    <cellStyle name="Percent 4 12" xfId="8302"/>
    <cellStyle name="Percent 4 2" xfId="585"/>
    <cellStyle name="Percent 4 2 10" xfId="7906"/>
    <cellStyle name="Percent 4 2 10 2" xfId="15714"/>
    <cellStyle name="Percent 4 2 11" xfId="8394"/>
    <cellStyle name="Percent 4 2 2" xfId="707"/>
    <cellStyle name="Percent 4 2 2 10" xfId="8516"/>
    <cellStyle name="Percent 4 2 2 2" xfId="952"/>
    <cellStyle name="Percent 4 2 2 2 2" xfId="1440"/>
    <cellStyle name="Percent 4 2 2 2 2 2" xfId="3880"/>
    <cellStyle name="Percent 4 2 2 2 2 2 2" xfId="11688"/>
    <cellStyle name="Percent 4 2 2 2 2 3" xfId="6320"/>
    <cellStyle name="Percent 4 2 2 2 2 3 2" xfId="14128"/>
    <cellStyle name="Percent 4 2 2 2 2 4" xfId="9248"/>
    <cellStyle name="Percent 4 2 2 2 3" xfId="1928"/>
    <cellStyle name="Percent 4 2 2 2 3 2" xfId="4368"/>
    <cellStyle name="Percent 4 2 2 2 3 2 2" xfId="12176"/>
    <cellStyle name="Percent 4 2 2 2 3 3" xfId="6808"/>
    <cellStyle name="Percent 4 2 2 2 3 3 2" xfId="14616"/>
    <cellStyle name="Percent 4 2 2 2 3 4" xfId="9736"/>
    <cellStyle name="Percent 4 2 2 2 4" xfId="2416"/>
    <cellStyle name="Percent 4 2 2 2 4 2" xfId="4856"/>
    <cellStyle name="Percent 4 2 2 2 4 2 2" xfId="12664"/>
    <cellStyle name="Percent 4 2 2 2 4 3" xfId="7296"/>
    <cellStyle name="Percent 4 2 2 2 4 3 2" xfId="15104"/>
    <cellStyle name="Percent 4 2 2 2 4 4" xfId="10224"/>
    <cellStyle name="Percent 4 2 2 2 5" xfId="2904"/>
    <cellStyle name="Percent 4 2 2 2 5 2" xfId="5344"/>
    <cellStyle name="Percent 4 2 2 2 5 2 2" xfId="13152"/>
    <cellStyle name="Percent 4 2 2 2 5 3" xfId="7784"/>
    <cellStyle name="Percent 4 2 2 2 5 3 2" xfId="15592"/>
    <cellStyle name="Percent 4 2 2 2 5 4" xfId="10712"/>
    <cellStyle name="Percent 4 2 2 2 6" xfId="3392"/>
    <cellStyle name="Percent 4 2 2 2 6 2" xfId="11200"/>
    <cellStyle name="Percent 4 2 2 2 7" xfId="5832"/>
    <cellStyle name="Percent 4 2 2 2 7 2" xfId="13640"/>
    <cellStyle name="Percent 4 2 2 2 8" xfId="8272"/>
    <cellStyle name="Percent 4 2 2 2 8 2" xfId="16080"/>
    <cellStyle name="Percent 4 2 2 2 9" xfId="8760"/>
    <cellStyle name="Percent 4 2 2 3" xfId="1196"/>
    <cellStyle name="Percent 4 2 2 3 2" xfId="3636"/>
    <cellStyle name="Percent 4 2 2 3 2 2" xfId="11444"/>
    <cellStyle name="Percent 4 2 2 3 3" xfId="6076"/>
    <cellStyle name="Percent 4 2 2 3 3 2" xfId="13884"/>
    <cellStyle name="Percent 4 2 2 3 4" xfId="9004"/>
    <cellStyle name="Percent 4 2 2 4" xfId="1684"/>
    <cellStyle name="Percent 4 2 2 4 2" xfId="4124"/>
    <cellStyle name="Percent 4 2 2 4 2 2" xfId="11932"/>
    <cellStyle name="Percent 4 2 2 4 3" xfId="6564"/>
    <cellStyle name="Percent 4 2 2 4 3 2" xfId="14372"/>
    <cellStyle name="Percent 4 2 2 4 4" xfId="9492"/>
    <cellStyle name="Percent 4 2 2 5" xfId="2172"/>
    <cellStyle name="Percent 4 2 2 5 2" xfId="4612"/>
    <cellStyle name="Percent 4 2 2 5 2 2" xfId="12420"/>
    <cellStyle name="Percent 4 2 2 5 3" xfId="7052"/>
    <cellStyle name="Percent 4 2 2 5 3 2" xfId="14860"/>
    <cellStyle name="Percent 4 2 2 5 4" xfId="9980"/>
    <cellStyle name="Percent 4 2 2 6" xfId="2660"/>
    <cellStyle name="Percent 4 2 2 6 2" xfId="5100"/>
    <cellStyle name="Percent 4 2 2 6 2 2" xfId="12908"/>
    <cellStyle name="Percent 4 2 2 6 3" xfId="7540"/>
    <cellStyle name="Percent 4 2 2 6 3 2" xfId="15348"/>
    <cellStyle name="Percent 4 2 2 6 4" xfId="10468"/>
    <cellStyle name="Percent 4 2 2 7" xfId="3148"/>
    <cellStyle name="Percent 4 2 2 7 2" xfId="10956"/>
    <cellStyle name="Percent 4 2 2 8" xfId="5588"/>
    <cellStyle name="Percent 4 2 2 8 2" xfId="13396"/>
    <cellStyle name="Percent 4 2 2 9" xfId="8028"/>
    <cellStyle name="Percent 4 2 2 9 2" xfId="15836"/>
    <cellStyle name="Percent 4 2 3" xfId="830"/>
    <cellStyle name="Percent 4 2 3 2" xfId="1318"/>
    <cellStyle name="Percent 4 2 3 2 2" xfId="3758"/>
    <cellStyle name="Percent 4 2 3 2 2 2" xfId="11566"/>
    <cellStyle name="Percent 4 2 3 2 3" xfId="6198"/>
    <cellStyle name="Percent 4 2 3 2 3 2" xfId="14006"/>
    <cellStyle name="Percent 4 2 3 2 4" xfId="9126"/>
    <cellStyle name="Percent 4 2 3 3" xfId="1806"/>
    <cellStyle name="Percent 4 2 3 3 2" xfId="4246"/>
    <cellStyle name="Percent 4 2 3 3 2 2" xfId="12054"/>
    <cellStyle name="Percent 4 2 3 3 3" xfId="6686"/>
    <cellStyle name="Percent 4 2 3 3 3 2" xfId="14494"/>
    <cellStyle name="Percent 4 2 3 3 4" xfId="9614"/>
    <cellStyle name="Percent 4 2 3 4" xfId="2294"/>
    <cellStyle name="Percent 4 2 3 4 2" xfId="4734"/>
    <cellStyle name="Percent 4 2 3 4 2 2" xfId="12542"/>
    <cellStyle name="Percent 4 2 3 4 3" xfId="7174"/>
    <cellStyle name="Percent 4 2 3 4 3 2" xfId="14982"/>
    <cellStyle name="Percent 4 2 3 4 4" xfId="10102"/>
    <cellStyle name="Percent 4 2 3 5" xfId="2782"/>
    <cellStyle name="Percent 4 2 3 5 2" xfId="5222"/>
    <cellStyle name="Percent 4 2 3 5 2 2" xfId="13030"/>
    <cellStyle name="Percent 4 2 3 5 3" xfId="7662"/>
    <cellStyle name="Percent 4 2 3 5 3 2" xfId="15470"/>
    <cellStyle name="Percent 4 2 3 5 4" xfId="10590"/>
    <cellStyle name="Percent 4 2 3 6" xfId="3270"/>
    <cellStyle name="Percent 4 2 3 6 2" xfId="11078"/>
    <cellStyle name="Percent 4 2 3 7" xfId="5710"/>
    <cellStyle name="Percent 4 2 3 7 2" xfId="13518"/>
    <cellStyle name="Percent 4 2 3 8" xfId="8150"/>
    <cellStyle name="Percent 4 2 3 8 2" xfId="15958"/>
    <cellStyle name="Percent 4 2 3 9" xfId="8638"/>
    <cellStyle name="Percent 4 2 4" xfId="1074"/>
    <cellStyle name="Percent 4 2 4 2" xfId="3514"/>
    <cellStyle name="Percent 4 2 4 2 2" xfId="11322"/>
    <cellStyle name="Percent 4 2 4 3" xfId="5954"/>
    <cellStyle name="Percent 4 2 4 3 2" xfId="13762"/>
    <cellStyle name="Percent 4 2 4 4" xfId="8882"/>
    <cellStyle name="Percent 4 2 5" xfId="1562"/>
    <cellStyle name="Percent 4 2 5 2" xfId="4002"/>
    <cellStyle name="Percent 4 2 5 2 2" xfId="11810"/>
    <cellStyle name="Percent 4 2 5 3" xfId="6442"/>
    <cellStyle name="Percent 4 2 5 3 2" xfId="14250"/>
    <cellStyle name="Percent 4 2 5 4" xfId="9370"/>
    <cellStyle name="Percent 4 2 6" xfId="2050"/>
    <cellStyle name="Percent 4 2 6 2" xfId="4490"/>
    <cellStyle name="Percent 4 2 6 2 2" xfId="12298"/>
    <cellStyle name="Percent 4 2 6 3" xfId="6930"/>
    <cellStyle name="Percent 4 2 6 3 2" xfId="14738"/>
    <cellStyle name="Percent 4 2 6 4" xfId="9858"/>
    <cellStyle name="Percent 4 2 7" xfId="2538"/>
    <cellStyle name="Percent 4 2 7 2" xfId="4978"/>
    <cellStyle name="Percent 4 2 7 2 2" xfId="12786"/>
    <cellStyle name="Percent 4 2 7 3" xfId="7418"/>
    <cellStyle name="Percent 4 2 7 3 2" xfId="15226"/>
    <cellStyle name="Percent 4 2 7 4" xfId="10346"/>
    <cellStyle name="Percent 4 2 8" xfId="3026"/>
    <cellStyle name="Percent 4 2 8 2" xfId="10834"/>
    <cellStyle name="Percent 4 2 9" xfId="5466"/>
    <cellStyle name="Percent 4 2 9 2" xfId="13274"/>
    <cellStyle name="Percent 4 3" xfId="615"/>
    <cellStyle name="Percent 4 3 10" xfId="8424"/>
    <cellStyle name="Percent 4 3 2" xfId="860"/>
    <cellStyle name="Percent 4 3 2 2" xfId="1348"/>
    <cellStyle name="Percent 4 3 2 2 2" xfId="3788"/>
    <cellStyle name="Percent 4 3 2 2 2 2" xfId="11596"/>
    <cellStyle name="Percent 4 3 2 2 3" xfId="6228"/>
    <cellStyle name="Percent 4 3 2 2 3 2" xfId="14036"/>
    <cellStyle name="Percent 4 3 2 2 4" xfId="9156"/>
    <cellStyle name="Percent 4 3 2 3" xfId="1836"/>
    <cellStyle name="Percent 4 3 2 3 2" xfId="4276"/>
    <cellStyle name="Percent 4 3 2 3 2 2" xfId="12084"/>
    <cellStyle name="Percent 4 3 2 3 3" xfId="6716"/>
    <cellStyle name="Percent 4 3 2 3 3 2" xfId="14524"/>
    <cellStyle name="Percent 4 3 2 3 4" xfId="9644"/>
    <cellStyle name="Percent 4 3 2 4" xfId="2324"/>
    <cellStyle name="Percent 4 3 2 4 2" xfId="4764"/>
    <cellStyle name="Percent 4 3 2 4 2 2" xfId="12572"/>
    <cellStyle name="Percent 4 3 2 4 3" xfId="7204"/>
    <cellStyle name="Percent 4 3 2 4 3 2" xfId="15012"/>
    <cellStyle name="Percent 4 3 2 4 4" xfId="10132"/>
    <cellStyle name="Percent 4 3 2 5" xfId="2812"/>
    <cellStyle name="Percent 4 3 2 5 2" xfId="5252"/>
    <cellStyle name="Percent 4 3 2 5 2 2" xfId="13060"/>
    <cellStyle name="Percent 4 3 2 5 3" xfId="7692"/>
    <cellStyle name="Percent 4 3 2 5 3 2" xfId="15500"/>
    <cellStyle name="Percent 4 3 2 5 4" xfId="10620"/>
    <cellStyle name="Percent 4 3 2 6" xfId="3300"/>
    <cellStyle name="Percent 4 3 2 6 2" xfId="11108"/>
    <cellStyle name="Percent 4 3 2 7" xfId="5740"/>
    <cellStyle name="Percent 4 3 2 7 2" xfId="13548"/>
    <cellStyle name="Percent 4 3 2 8" xfId="8180"/>
    <cellStyle name="Percent 4 3 2 8 2" xfId="15988"/>
    <cellStyle name="Percent 4 3 2 9" xfId="8668"/>
    <cellStyle name="Percent 4 3 3" xfId="1104"/>
    <cellStyle name="Percent 4 3 3 2" xfId="3544"/>
    <cellStyle name="Percent 4 3 3 2 2" xfId="11352"/>
    <cellStyle name="Percent 4 3 3 3" xfId="5984"/>
    <cellStyle name="Percent 4 3 3 3 2" xfId="13792"/>
    <cellStyle name="Percent 4 3 3 4" xfId="8912"/>
    <cellStyle name="Percent 4 3 4" xfId="1592"/>
    <cellStyle name="Percent 4 3 4 2" xfId="4032"/>
    <cellStyle name="Percent 4 3 4 2 2" xfId="11840"/>
    <cellStyle name="Percent 4 3 4 3" xfId="6472"/>
    <cellStyle name="Percent 4 3 4 3 2" xfId="14280"/>
    <cellStyle name="Percent 4 3 4 4" xfId="9400"/>
    <cellStyle name="Percent 4 3 5" xfId="2080"/>
    <cellStyle name="Percent 4 3 5 2" xfId="4520"/>
    <cellStyle name="Percent 4 3 5 2 2" xfId="12328"/>
    <cellStyle name="Percent 4 3 5 3" xfId="6960"/>
    <cellStyle name="Percent 4 3 5 3 2" xfId="14768"/>
    <cellStyle name="Percent 4 3 5 4" xfId="9888"/>
    <cellStyle name="Percent 4 3 6" xfId="2568"/>
    <cellStyle name="Percent 4 3 6 2" xfId="5008"/>
    <cellStyle name="Percent 4 3 6 2 2" xfId="12816"/>
    <cellStyle name="Percent 4 3 6 3" xfId="7448"/>
    <cellStyle name="Percent 4 3 6 3 2" xfId="15256"/>
    <cellStyle name="Percent 4 3 6 4" xfId="10376"/>
    <cellStyle name="Percent 4 3 7" xfId="3056"/>
    <cellStyle name="Percent 4 3 7 2" xfId="10864"/>
    <cellStyle name="Percent 4 3 8" xfId="5496"/>
    <cellStyle name="Percent 4 3 8 2" xfId="13304"/>
    <cellStyle name="Percent 4 3 9" xfId="7936"/>
    <cellStyle name="Percent 4 3 9 2" xfId="15744"/>
    <cellStyle name="Percent 4 4" xfId="738"/>
    <cellStyle name="Percent 4 4 2" xfId="1226"/>
    <cellStyle name="Percent 4 4 2 2" xfId="3666"/>
    <cellStyle name="Percent 4 4 2 2 2" xfId="11474"/>
    <cellStyle name="Percent 4 4 2 3" xfId="6106"/>
    <cellStyle name="Percent 4 4 2 3 2" xfId="13914"/>
    <cellStyle name="Percent 4 4 2 4" xfId="9034"/>
    <cellStyle name="Percent 4 4 3" xfId="1714"/>
    <cellStyle name="Percent 4 4 3 2" xfId="4154"/>
    <cellStyle name="Percent 4 4 3 2 2" xfId="11962"/>
    <cellStyle name="Percent 4 4 3 3" xfId="6594"/>
    <cellStyle name="Percent 4 4 3 3 2" xfId="14402"/>
    <cellStyle name="Percent 4 4 3 4" xfId="9522"/>
    <cellStyle name="Percent 4 4 4" xfId="2202"/>
    <cellStyle name="Percent 4 4 4 2" xfId="4642"/>
    <cellStyle name="Percent 4 4 4 2 2" xfId="12450"/>
    <cellStyle name="Percent 4 4 4 3" xfId="7082"/>
    <cellStyle name="Percent 4 4 4 3 2" xfId="14890"/>
    <cellStyle name="Percent 4 4 4 4" xfId="10010"/>
    <cellStyle name="Percent 4 4 5" xfId="2690"/>
    <cellStyle name="Percent 4 4 5 2" xfId="5130"/>
    <cellStyle name="Percent 4 4 5 2 2" xfId="12938"/>
    <cellStyle name="Percent 4 4 5 3" xfId="7570"/>
    <cellStyle name="Percent 4 4 5 3 2" xfId="15378"/>
    <cellStyle name="Percent 4 4 5 4" xfId="10498"/>
    <cellStyle name="Percent 4 4 6" xfId="3178"/>
    <cellStyle name="Percent 4 4 6 2" xfId="10986"/>
    <cellStyle name="Percent 4 4 7" xfId="5618"/>
    <cellStyle name="Percent 4 4 7 2" xfId="13426"/>
    <cellStyle name="Percent 4 4 8" xfId="8058"/>
    <cellStyle name="Percent 4 4 8 2" xfId="15866"/>
    <cellStyle name="Percent 4 4 9" xfId="8546"/>
    <cellStyle name="Percent 4 5" xfId="982"/>
    <cellStyle name="Percent 4 5 2" xfId="3422"/>
    <cellStyle name="Percent 4 5 2 2" xfId="11230"/>
    <cellStyle name="Percent 4 5 3" xfId="5862"/>
    <cellStyle name="Percent 4 5 3 2" xfId="13670"/>
    <cellStyle name="Percent 4 5 4" xfId="8790"/>
    <cellStyle name="Percent 4 6" xfId="1470"/>
    <cellStyle name="Percent 4 6 2" xfId="3910"/>
    <cellStyle name="Percent 4 6 2 2" xfId="11718"/>
    <cellStyle name="Percent 4 6 3" xfId="6350"/>
    <cellStyle name="Percent 4 6 3 2" xfId="14158"/>
    <cellStyle name="Percent 4 6 4" xfId="9278"/>
    <cellStyle name="Percent 4 7" xfId="1958"/>
    <cellStyle name="Percent 4 7 2" xfId="4398"/>
    <cellStyle name="Percent 4 7 2 2" xfId="12206"/>
    <cellStyle name="Percent 4 7 3" xfId="6838"/>
    <cellStyle name="Percent 4 7 3 2" xfId="14646"/>
    <cellStyle name="Percent 4 7 4" xfId="9766"/>
    <cellStyle name="Percent 4 8" xfId="2446"/>
    <cellStyle name="Percent 4 8 2" xfId="4886"/>
    <cellStyle name="Percent 4 8 2 2" xfId="12694"/>
    <cellStyle name="Percent 4 8 3" xfId="7326"/>
    <cellStyle name="Percent 4 8 3 2" xfId="15134"/>
    <cellStyle name="Percent 4 8 4" xfId="10254"/>
    <cellStyle name="Percent 4 9" xfId="2934"/>
    <cellStyle name="Percent 4 9 2" xfId="10742"/>
    <cellStyle name="Percent 40" xfId="574"/>
    <cellStyle name="Percent 40 10" xfId="7895"/>
    <cellStyle name="Percent 40 10 2" xfId="15703"/>
    <cellStyle name="Percent 40 11" xfId="8383"/>
    <cellStyle name="Percent 40 2" xfId="696"/>
    <cellStyle name="Percent 40 2 10" xfId="8505"/>
    <cellStyle name="Percent 40 2 2" xfId="941"/>
    <cellStyle name="Percent 40 2 2 2" xfId="1429"/>
    <cellStyle name="Percent 40 2 2 2 2" xfId="3869"/>
    <cellStyle name="Percent 40 2 2 2 2 2" xfId="11677"/>
    <cellStyle name="Percent 40 2 2 2 3" xfId="6309"/>
    <cellStyle name="Percent 40 2 2 2 3 2" xfId="14117"/>
    <cellStyle name="Percent 40 2 2 2 4" xfId="9237"/>
    <cellStyle name="Percent 40 2 2 3" xfId="1917"/>
    <cellStyle name="Percent 40 2 2 3 2" xfId="4357"/>
    <cellStyle name="Percent 40 2 2 3 2 2" xfId="12165"/>
    <cellStyle name="Percent 40 2 2 3 3" xfId="6797"/>
    <cellStyle name="Percent 40 2 2 3 3 2" xfId="14605"/>
    <cellStyle name="Percent 40 2 2 3 4" xfId="9725"/>
    <cellStyle name="Percent 40 2 2 4" xfId="2405"/>
    <cellStyle name="Percent 40 2 2 4 2" xfId="4845"/>
    <cellStyle name="Percent 40 2 2 4 2 2" xfId="12653"/>
    <cellStyle name="Percent 40 2 2 4 3" xfId="7285"/>
    <cellStyle name="Percent 40 2 2 4 3 2" xfId="15093"/>
    <cellStyle name="Percent 40 2 2 4 4" xfId="10213"/>
    <cellStyle name="Percent 40 2 2 5" xfId="2893"/>
    <cellStyle name="Percent 40 2 2 5 2" xfId="5333"/>
    <cellStyle name="Percent 40 2 2 5 2 2" xfId="13141"/>
    <cellStyle name="Percent 40 2 2 5 3" xfId="7773"/>
    <cellStyle name="Percent 40 2 2 5 3 2" xfId="15581"/>
    <cellStyle name="Percent 40 2 2 5 4" xfId="10701"/>
    <cellStyle name="Percent 40 2 2 6" xfId="3381"/>
    <cellStyle name="Percent 40 2 2 6 2" xfId="11189"/>
    <cellStyle name="Percent 40 2 2 7" xfId="5821"/>
    <cellStyle name="Percent 40 2 2 7 2" xfId="13629"/>
    <cellStyle name="Percent 40 2 2 8" xfId="8261"/>
    <cellStyle name="Percent 40 2 2 8 2" xfId="16069"/>
    <cellStyle name="Percent 40 2 2 9" xfId="8749"/>
    <cellStyle name="Percent 40 2 3" xfId="1185"/>
    <cellStyle name="Percent 40 2 3 2" xfId="3625"/>
    <cellStyle name="Percent 40 2 3 2 2" xfId="11433"/>
    <cellStyle name="Percent 40 2 3 3" xfId="6065"/>
    <cellStyle name="Percent 40 2 3 3 2" xfId="13873"/>
    <cellStyle name="Percent 40 2 3 4" xfId="8993"/>
    <cellStyle name="Percent 40 2 4" xfId="1673"/>
    <cellStyle name="Percent 40 2 4 2" xfId="4113"/>
    <cellStyle name="Percent 40 2 4 2 2" xfId="11921"/>
    <cellStyle name="Percent 40 2 4 3" xfId="6553"/>
    <cellStyle name="Percent 40 2 4 3 2" xfId="14361"/>
    <cellStyle name="Percent 40 2 4 4" xfId="9481"/>
    <cellStyle name="Percent 40 2 5" xfId="2161"/>
    <cellStyle name="Percent 40 2 5 2" xfId="4601"/>
    <cellStyle name="Percent 40 2 5 2 2" xfId="12409"/>
    <cellStyle name="Percent 40 2 5 3" xfId="7041"/>
    <cellStyle name="Percent 40 2 5 3 2" xfId="14849"/>
    <cellStyle name="Percent 40 2 5 4" xfId="9969"/>
    <cellStyle name="Percent 40 2 6" xfId="2649"/>
    <cellStyle name="Percent 40 2 6 2" xfId="5089"/>
    <cellStyle name="Percent 40 2 6 2 2" xfId="12897"/>
    <cellStyle name="Percent 40 2 6 3" xfId="7529"/>
    <cellStyle name="Percent 40 2 6 3 2" xfId="15337"/>
    <cellStyle name="Percent 40 2 6 4" xfId="10457"/>
    <cellStyle name="Percent 40 2 7" xfId="3137"/>
    <cellStyle name="Percent 40 2 7 2" xfId="10945"/>
    <cellStyle name="Percent 40 2 8" xfId="5577"/>
    <cellStyle name="Percent 40 2 8 2" xfId="13385"/>
    <cellStyle name="Percent 40 2 9" xfId="8017"/>
    <cellStyle name="Percent 40 2 9 2" xfId="15825"/>
    <cellStyle name="Percent 40 3" xfId="819"/>
    <cellStyle name="Percent 40 3 2" xfId="1307"/>
    <cellStyle name="Percent 40 3 2 2" xfId="3747"/>
    <cellStyle name="Percent 40 3 2 2 2" xfId="11555"/>
    <cellStyle name="Percent 40 3 2 3" xfId="6187"/>
    <cellStyle name="Percent 40 3 2 3 2" xfId="13995"/>
    <cellStyle name="Percent 40 3 2 4" xfId="9115"/>
    <cellStyle name="Percent 40 3 3" xfId="1795"/>
    <cellStyle name="Percent 40 3 3 2" xfId="4235"/>
    <cellStyle name="Percent 40 3 3 2 2" xfId="12043"/>
    <cellStyle name="Percent 40 3 3 3" xfId="6675"/>
    <cellStyle name="Percent 40 3 3 3 2" xfId="14483"/>
    <cellStyle name="Percent 40 3 3 4" xfId="9603"/>
    <cellStyle name="Percent 40 3 4" xfId="2283"/>
    <cellStyle name="Percent 40 3 4 2" xfId="4723"/>
    <cellStyle name="Percent 40 3 4 2 2" xfId="12531"/>
    <cellStyle name="Percent 40 3 4 3" xfId="7163"/>
    <cellStyle name="Percent 40 3 4 3 2" xfId="14971"/>
    <cellStyle name="Percent 40 3 4 4" xfId="10091"/>
    <cellStyle name="Percent 40 3 5" xfId="2771"/>
    <cellStyle name="Percent 40 3 5 2" xfId="5211"/>
    <cellStyle name="Percent 40 3 5 2 2" xfId="13019"/>
    <cellStyle name="Percent 40 3 5 3" xfId="7651"/>
    <cellStyle name="Percent 40 3 5 3 2" xfId="15459"/>
    <cellStyle name="Percent 40 3 5 4" xfId="10579"/>
    <cellStyle name="Percent 40 3 6" xfId="3259"/>
    <cellStyle name="Percent 40 3 6 2" xfId="11067"/>
    <cellStyle name="Percent 40 3 7" xfId="5699"/>
    <cellStyle name="Percent 40 3 7 2" xfId="13507"/>
    <cellStyle name="Percent 40 3 8" xfId="8139"/>
    <cellStyle name="Percent 40 3 8 2" xfId="15947"/>
    <cellStyle name="Percent 40 3 9" xfId="8627"/>
    <cellStyle name="Percent 40 4" xfId="1063"/>
    <cellStyle name="Percent 40 4 2" xfId="3503"/>
    <cellStyle name="Percent 40 4 2 2" xfId="11311"/>
    <cellStyle name="Percent 40 4 3" xfId="5943"/>
    <cellStyle name="Percent 40 4 3 2" xfId="13751"/>
    <cellStyle name="Percent 40 4 4" xfId="8871"/>
    <cellStyle name="Percent 40 5" xfId="1551"/>
    <cellStyle name="Percent 40 5 2" xfId="3991"/>
    <cellStyle name="Percent 40 5 2 2" xfId="11799"/>
    <cellStyle name="Percent 40 5 3" xfId="6431"/>
    <cellStyle name="Percent 40 5 3 2" xfId="14239"/>
    <cellStyle name="Percent 40 5 4" xfId="9359"/>
    <cellStyle name="Percent 40 6" xfId="2039"/>
    <cellStyle name="Percent 40 6 2" xfId="4479"/>
    <cellStyle name="Percent 40 6 2 2" xfId="12287"/>
    <cellStyle name="Percent 40 6 3" xfId="6919"/>
    <cellStyle name="Percent 40 6 3 2" xfId="14727"/>
    <cellStyle name="Percent 40 6 4" xfId="9847"/>
    <cellStyle name="Percent 40 7" xfId="2527"/>
    <cellStyle name="Percent 40 7 2" xfId="4967"/>
    <cellStyle name="Percent 40 7 2 2" xfId="12775"/>
    <cellStyle name="Percent 40 7 3" xfId="7407"/>
    <cellStyle name="Percent 40 7 3 2" xfId="15215"/>
    <cellStyle name="Percent 40 7 4" xfId="10335"/>
    <cellStyle name="Percent 40 8" xfId="3015"/>
    <cellStyle name="Percent 40 8 2" xfId="10823"/>
    <cellStyle name="Percent 40 9" xfId="5455"/>
    <cellStyle name="Percent 40 9 2" xfId="13263"/>
    <cellStyle name="Percent 41" xfId="575"/>
    <cellStyle name="Percent 41 10" xfId="7896"/>
    <cellStyle name="Percent 41 10 2" xfId="15704"/>
    <cellStyle name="Percent 41 11" xfId="8384"/>
    <cellStyle name="Percent 41 2" xfId="697"/>
    <cellStyle name="Percent 41 2 10" xfId="8506"/>
    <cellStyle name="Percent 41 2 2" xfId="942"/>
    <cellStyle name="Percent 41 2 2 2" xfId="1430"/>
    <cellStyle name="Percent 41 2 2 2 2" xfId="3870"/>
    <cellStyle name="Percent 41 2 2 2 2 2" xfId="11678"/>
    <cellStyle name="Percent 41 2 2 2 3" xfId="6310"/>
    <cellStyle name="Percent 41 2 2 2 3 2" xfId="14118"/>
    <cellStyle name="Percent 41 2 2 2 4" xfId="9238"/>
    <cellStyle name="Percent 41 2 2 3" xfId="1918"/>
    <cellStyle name="Percent 41 2 2 3 2" xfId="4358"/>
    <cellStyle name="Percent 41 2 2 3 2 2" xfId="12166"/>
    <cellStyle name="Percent 41 2 2 3 3" xfId="6798"/>
    <cellStyle name="Percent 41 2 2 3 3 2" xfId="14606"/>
    <cellStyle name="Percent 41 2 2 3 4" xfId="9726"/>
    <cellStyle name="Percent 41 2 2 4" xfId="2406"/>
    <cellStyle name="Percent 41 2 2 4 2" xfId="4846"/>
    <cellStyle name="Percent 41 2 2 4 2 2" xfId="12654"/>
    <cellStyle name="Percent 41 2 2 4 3" xfId="7286"/>
    <cellStyle name="Percent 41 2 2 4 3 2" xfId="15094"/>
    <cellStyle name="Percent 41 2 2 4 4" xfId="10214"/>
    <cellStyle name="Percent 41 2 2 5" xfId="2894"/>
    <cellStyle name="Percent 41 2 2 5 2" xfId="5334"/>
    <cellStyle name="Percent 41 2 2 5 2 2" xfId="13142"/>
    <cellStyle name="Percent 41 2 2 5 3" xfId="7774"/>
    <cellStyle name="Percent 41 2 2 5 3 2" xfId="15582"/>
    <cellStyle name="Percent 41 2 2 5 4" xfId="10702"/>
    <cellStyle name="Percent 41 2 2 6" xfId="3382"/>
    <cellStyle name="Percent 41 2 2 6 2" xfId="11190"/>
    <cellStyle name="Percent 41 2 2 7" xfId="5822"/>
    <cellStyle name="Percent 41 2 2 7 2" xfId="13630"/>
    <cellStyle name="Percent 41 2 2 8" xfId="8262"/>
    <cellStyle name="Percent 41 2 2 8 2" xfId="16070"/>
    <cellStyle name="Percent 41 2 2 9" xfId="8750"/>
    <cellStyle name="Percent 41 2 3" xfId="1186"/>
    <cellStyle name="Percent 41 2 3 2" xfId="3626"/>
    <cellStyle name="Percent 41 2 3 2 2" xfId="11434"/>
    <cellStyle name="Percent 41 2 3 3" xfId="6066"/>
    <cellStyle name="Percent 41 2 3 3 2" xfId="13874"/>
    <cellStyle name="Percent 41 2 3 4" xfId="8994"/>
    <cellStyle name="Percent 41 2 4" xfId="1674"/>
    <cellStyle name="Percent 41 2 4 2" xfId="4114"/>
    <cellStyle name="Percent 41 2 4 2 2" xfId="11922"/>
    <cellStyle name="Percent 41 2 4 3" xfId="6554"/>
    <cellStyle name="Percent 41 2 4 3 2" xfId="14362"/>
    <cellStyle name="Percent 41 2 4 4" xfId="9482"/>
    <cellStyle name="Percent 41 2 5" xfId="2162"/>
    <cellStyle name="Percent 41 2 5 2" xfId="4602"/>
    <cellStyle name="Percent 41 2 5 2 2" xfId="12410"/>
    <cellStyle name="Percent 41 2 5 3" xfId="7042"/>
    <cellStyle name="Percent 41 2 5 3 2" xfId="14850"/>
    <cellStyle name="Percent 41 2 5 4" xfId="9970"/>
    <cellStyle name="Percent 41 2 6" xfId="2650"/>
    <cellStyle name="Percent 41 2 6 2" xfId="5090"/>
    <cellStyle name="Percent 41 2 6 2 2" xfId="12898"/>
    <cellStyle name="Percent 41 2 6 3" xfId="7530"/>
    <cellStyle name="Percent 41 2 6 3 2" xfId="15338"/>
    <cellStyle name="Percent 41 2 6 4" xfId="10458"/>
    <cellStyle name="Percent 41 2 7" xfId="3138"/>
    <cellStyle name="Percent 41 2 7 2" xfId="10946"/>
    <cellStyle name="Percent 41 2 8" xfId="5578"/>
    <cellStyle name="Percent 41 2 8 2" xfId="13386"/>
    <cellStyle name="Percent 41 2 9" xfId="8018"/>
    <cellStyle name="Percent 41 2 9 2" xfId="15826"/>
    <cellStyle name="Percent 41 3" xfId="820"/>
    <cellStyle name="Percent 41 3 2" xfId="1308"/>
    <cellStyle name="Percent 41 3 2 2" xfId="3748"/>
    <cellStyle name="Percent 41 3 2 2 2" xfId="11556"/>
    <cellStyle name="Percent 41 3 2 3" xfId="6188"/>
    <cellStyle name="Percent 41 3 2 3 2" xfId="13996"/>
    <cellStyle name="Percent 41 3 2 4" xfId="9116"/>
    <cellStyle name="Percent 41 3 3" xfId="1796"/>
    <cellStyle name="Percent 41 3 3 2" xfId="4236"/>
    <cellStyle name="Percent 41 3 3 2 2" xfId="12044"/>
    <cellStyle name="Percent 41 3 3 3" xfId="6676"/>
    <cellStyle name="Percent 41 3 3 3 2" xfId="14484"/>
    <cellStyle name="Percent 41 3 3 4" xfId="9604"/>
    <cellStyle name="Percent 41 3 4" xfId="2284"/>
    <cellStyle name="Percent 41 3 4 2" xfId="4724"/>
    <cellStyle name="Percent 41 3 4 2 2" xfId="12532"/>
    <cellStyle name="Percent 41 3 4 3" xfId="7164"/>
    <cellStyle name="Percent 41 3 4 3 2" xfId="14972"/>
    <cellStyle name="Percent 41 3 4 4" xfId="10092"/>
    <cellStyle name="Percent 41 3 5" xfId="2772"/>
    <cellStyle name="Percent 41 3 5 2" xfId="5212"/>
    <cellStyle name="Percent 41 3 5 2 2" xfId="13020"/>
    <cellStyle name="Percent 41 3 5 3" xfId="7652"/>
    <cellStyle name="Percent 41 3 5 3 2" xfId="15460"/>
    <cellStyle name="Percent 41 3 5 4" xfId="10580"/>
    <cellStyle name="Percent 41 3 6" xfId="3260"/>
    <cellStyle name="Percent 41 3 6 2" xfId="11068"/>
    <cellStyle name="Percent 41 3 7" xfId="5700"/>
    <cellStyle name="Percent 41 3 7 2" xfId="13508"/>
    <cellStyle name="Percent 41 3 8" xfId="8140"/>
    <cellStyle name="Percent 41 3 8 2" xfId="15948"/>
    <cellStyle name="Percent 41 3 9" xfId="8628"/>
    <cellStyle name="Percent 41 4" xfId="1064"/>
    <cellStyle name="Percent 41 4 2" xfId="3504"/>
    <cellStyle name="Percent 41 4 2 2" xfId="11312"/>
    <cellStyle name="Percent 41 4 3" xfId="5944"/>
    <cellStyle name="Percent 41 4 3 2" xfId="13752"/>
    <cellStyle name="Percent 41 4 4" xfId="8872"/>
    <cellStyle name="Percent 41 5" xfId="1552"/>
    <cellStyle name="Percent 41 5 2" xfId="3992"/>
    <cellStyle name="Percent 41 5 2 2" xfId="11800"/>
    <cellStyle name="Percent 41 5 3" xfId="6432"/>
    <cellStyle name="Percent 41 5 3 2" xfId="14240"/>
    <cellStyle name="Percent 41 5 4" xfId="9360"/>
    <cellStyle name="Percent 41 6" xfId="2040"/>
    <cellStyle name="Percent 41 6 2" xfId="4480"/>
    <cellStyle name="Percent 41 6 2 2" xfId="12288"/>
    <cellStyle name="Percent 41 6 3" xfId="6920"/>
    <cellStyle name="Percent 41 6 3 2" xfId="14728"/>
    <cellStyle name="Percent 41 6 4" xfId="9848"/>
    <cellStyle name="Percent 41 7" xfId="2528"/>
    <cellStyle name="Percent 41 7 2" xfId="4968"/>
    <cellStyle name="Percent 41 7 2 2" xfId="12776"/>
    <cellStyle name="Percent 41 7 3" xfId="7408"/>
    <cellStyle name="Percent 41 7 3 2" xfId="15216"/>
    <cellStyle name="Percent 41 7 4" xfId="10336"/>
    <cellStyle name="Percent 41 8" xfId="3016"/>
    <cellStyle name="Percent 41 8 2" xfId="10824"/>
    <cellStyle name="Percent 41 9" xfId="5456"/>
    <cellStyle name="Percent 41 9 2" xfId="13264"/>
    <cellStyle name="Percent 42" xfId="576"/>
    <cellStyle name="Percent 42 10" xfId="7897"/>
    <cellStyle name="Percent 42 10 2" xfId="15705"/>
    <cellStyle name="Percent 42 11" xfId="8385"/>
    <cellStyle name="Percent 42 2" xfId="698"/>
    <cellStyle name="Percent 42 2 10" xfId="8507"/>
    <cellStyle name="Percent 42 2 2" xfId="943"/>
    <cellStyle name="Percent 42 2 2 2" xfId="1431"/>
    <cellStyle name="Percent 42 2 2 2 2" xfId="3871"/>
    <cellStyle name="Percent 42 2 2 2 2 2" xfId="11679"/>
    <cellStyle name="Percent 42 2 2 2 3" xfId="6311"/>
    <cellStyle name="Percent 42 2 2 2 3 2" xfId="14119"/>
    <cellStyle name="Percent 42 2 2 2 4" xfId="9239"/>
    <cellStyle name="Percent 42 2 2 3" xfId="1919"/>
    <cellStyle name="Percent 42 2 2 3 2" xfId="4359"/>
    <cellStyle name="Percent 42 2 2 3 2 2" xfId="12167"/>
    <cellStyle name="Percent 42 2 2 3 3" xfId="6799"/>
    <cellStyle name="Percent 42 2 2 3 3 2" xfId="14607"/>
    <cellStyle name="Percent 42 2 2 3 4" xfId="9727"/>
    <cellStyle name="Percent 42 2 2 4" xfId="2407"/>
    <cellStyle name="Percent 42 2 2 4 2" xfId="4847"/>
    <cellStyle name="Percent 42 2 2 4 2 2" xfId="12655"/>
    <cellStyle name="Percent 42 2 2 4 3" xfId="7287"/>
    <cellStyle name="Percent 42 2 2 4 3 2" xfId="15095"/>
    <cellStyle name="Percent 42 2 2 4 4" xfId="10215"/>
    <cellStyle name="Percent 42 2 2 5" xfId="2895"/>
    <cellStyle name="Percent 42 2 2 5 2" xfId="5335"/>
    <cellStyle name="Percent 42 2 2 5 2 2" xfId="13143"/>
    <cellStyle name="Percent 42 2 2 5 3" xfId="7775"/>
    <cellStyle name="Percent 42 2 2 5 3 2" xfId="15583"/>
    <cellStyle name="Percent 42 2 2 5 4" xfId="10703"/>
    <cellStyle name="Percent 42 2 2 6" xfId="3383"/>
    <cellStyle name="Percent 42 2 2 6 2" xfId="11191"/>
    <cellStyle name="Percent 42 2 2 7" xfId="5823"/>
    <cellStyle name="Percent 42 2 2 7 2" xfId="13631"/>
    <cellStyle name="Percent 42 2 2 8" xfId="8263"/>
    <cellStyle name="Percent 42 2 2 8 2" xfId="16071"/>
    <cellStyle name="Percent 42 2 2 9" xfId="8751"/>
    <cellStyle name="Percent 42 2 3" xfId="1187"/>
    <cellStyle name="Percent 42 2 3 2" xfId="3627"/>
    <cellStyle name="Percent 42 2 3 2 2" xfId="11435"/>
    <cellStyle name="Percent 42 2 3 3" xfId="6067"/>
    <cellStyle name="Percent 42 2 3 3 2" xfId="13875"/>
    <cellStyle name="Percent 42 2 3 4" xfId="8995"/>
    <cellStyle name="Percent 42 2 4" xfId="1675"/>
    <cellStyle name="Percent 42 2 4 2" xfId="4115"/>
    <cellStyle name="Percent 42 2 4 2 2" xfId="11923"/>
    <cellStyle name="Percent 42 2 4 3" xfId="6555"/>
    <cellStyle name="Percent 42 2 4 3 2" xfId="14363"/>
    <cellStyle name="Percent 42 2 4 4" xfId="9483"/>
    <cellStyle name="Percent 42 2 5" xfId="2163"/>
    <cellStyle name="Percent 42 2 5 2" xfId="4603"/>
    <cellStyle name="Percent 42 2 5 2 2" xfId="12411"/>
    <cellStyle name="Percent 42 2 5 3" xfId="7043"/>
    <cellStyle name="Percent 42 2 5 3 2" xfId="14851"/>
    <cellStyle name="Percent 42 2 5 4" xfId="9971"/>
    <cellStyle name="Percent 42 2 6" xfId="2651"/>
    <cellStyle name="Percent 42 2 6 2" xfId="5091"/>
    <cellStyle name="Percent 42 2 6 2 2" xfId="12899"/>
    <cellStyle name="Percent 42 2 6 3" xfId="7531"/>
    <cellStyle name="Percent 42 2 6 3 2" xfId="15339"/>
    <cellStyle name="Percent 42 2 6 4" xfId="10459"/>
    <cellStyle name="Percent 42 2 7" xfId="3139"/>
    <cellStyle name="Percent 42 2 7 2" xfId="10947"/>
    <cellStyle name="Percent 42 2 8" xfId="5579"/>
    <cellStyle name="Percent 42 2 8 2" xfId="13387"/>
    <cellStyle name="Percent 42 2 9" xfId="8019"/>
    <cellStyle name="Percent 42 2 9 2" xfId="15827"/>
    <cellStyle name="Percent 42 3" xfId="821"/>
    <cellStyle name="Percent 42 3 2" xfId="1309"/>
    <cellStyle name="Percent 42 3 2 2" xfId="3749"/>
    <cellStyle name="Percent 42 3 2 2 2" xfId="11557"/>
    <cellStyle name="Percent 42 3 2 3" xfId="6189"/>
    <cellStyle name="Percent 42 3 2 3 2" xfId="13997"/>
    <cellStyle name="Percent 42 3 2 4" xfId="9117"/>
    <cellStyle name="Percent 42 3 3" xfId="1797"/>
    <cellStyle name="Percent 42 3 3 2" xfId="4237"/>
    <cellStyle name="Percent 42 3 3 2 2" xfId="12045"/>
    <cellStyle name="Percent 42 3 3 3" xfId="6677"/>
    <cellStyle name="Percent 42 3 3 3 2" xfId="14485"/>
    <cellStyle name="Percent 42 3 3 4" xfId="9605"/>
    <cellStyle name="Percent 42 3 4" xfId="2285"/>
    <cellStyle name="Percent 42 3 4 2" xfId="4725"/>
    <cellStyle name="Percent 42 3 4 2 2" xfId="12533"/>
    <cellStyle name="Percent 42 3 4 3" xfId="7165"/>
    <cellStyle name="Percent 42 3 4 3 2" xfId="14973"/>
    <cellStyle name="Percent 42 3 4 4" xfId="10093"/>
    <cellStyle name="Percent 42 3 5" xfId="2773"/>
    <cellStyle name="Percent 42 3 5 2" xfId="5213"/>
    <cellStyle name="Percent 42 3 5 2 2" xfId="13021"/>
    <cellStyle name="Percent 42 3 5 3" xfId="7653"/>
    <cellStyle name="Percent 42 3 5 3 2" xfId="15461"/>
    <cellStyle name="Percent 42 3 5 4" xfId="10581"/>
    <cellStyle name="Percent 42 3 6" xfId="3261"/>
    <cellStyle name="Percent 42 3 6 2" xfId="11069"/>
    <cellStyle name="Percent 42 3 7" xfId="5701"/>
    <cellStyle name="Percent 42 3 7 2" xfId="13509"/>
    <cellStyle name="Percent 42 3 8" xfId="8141"/>
    <cellStyle name="Percent 42 3 8 2" xfId="15949"/>
    <cellStyle name="Percent 42 3 9" xfId="8629"/>
    <cellStyle name="Percent 42 4" xfId="1065"/>
    <cellStyle name="Percent 42 4 2" xfId="3505"/>
    <cellStyle name="Percent 42 4 2 2" xfId="11313"/>
    <cellStyle name="Percent 42 4 3" xfId="5945"/>
    <cellStyle name="Percent 42 4 3 2" xfId="13753"/>
    <cellStyle name="Percent 42 4 4" xfId="8873"/>
    <cellStyle name="Percent 42 5" xfId="1553"/>
    <cellStyle name="Percent 42 5 2" xfId="3993"/>
    <cellStyle name="Percent 42 5 2 2" xfId="11801"/>
    <cellStyle name="Percent 42 5 3" xfId="6433"/>
    <cellStyle name="Percent 42 5 3 2" xfId="14241"/>
    <cellStyle name="Percent 42 5 4" xfId="9361"/>
    <cellStyle name="Percent 42 6" xfId="2041"/>
    <cellStyle name="Percent 42 6 2" xfId="4481"/>
    <cellStyle name="Percent 42 6 2 2" xfId="12289"/>
    <cellStyle name="Percent 42 6 3" xfId="6921"/>
    <cellStyle name="Percent 42 6 3 2" xfId="14729"/>
    <cellStyle name="Percent 42 6 4" xfId="9849"/>
    <cellStyle name="Percent 42 7" xfId="2529"/>
    <cellStyle name="Percent 42 7 2" xfId="4969"/>
    <cellStyle name="Percent 42 7 2 2" xfId="12777"/>
    <cellStyle name="Percent 42 7 3" xfId="7409"/>
    <cellStyle name="Percent 42 7 3 2" xfId="15217"/>
    <cellStyle name="Percent 42 7 4" xfId="10337"/>
    <cellStyle name="Percent 42 8" xfId="3017"/>
    <cellStyle name="Percent 42 8 2" xfId="10825"/>
    <cellStyle name="Percent 42 9" xfId="5457"/>
    <cellStyle name="Percent 42 9 2" xfId="13265"/>
    <cellStyle name="Percent 43" xfId="577"/>
    <cellStyle name="Percent 43 10" xfId="7898"/>
    <cellStyle name="Percent 43 10 2" xfId="15706"/>
    <cellStyle name="Percent 43 11" xfId="8386"/>
    <cellStyle name="Percent 43 2" xfId="699"/>
    <cellStyle name="Percent 43 2 10" xfId="8508"/>
    <cellStyle name="Percent 43 2 2" xfId="944"/>
    <cellStyle name="Percent 43 2 2 2" xfId="1432"/>
    <cellStyle name="Percent 43 2 2 2 2" xfId="3872"/>
    <cellStyle name="Percent 43 2 2 2 2 2" xfId="11680"/>
    <cellStyle name="Percent 43 2 2 2 3" xfId="6312"/>
    <cellStyle name="Percent 43 2 2 2 3 2" xfId="14120"/>
    <cellStyle name="Percent 43 2 2 2 4" xfId="9240"/>
    <cellStyle name="Percent 43 2 2 3" xfId="1920"/>
    <cellStyle name="Percent 43 2 2 3 2" xfId="4360"/>
    <cellStyle name="Percent 43 2 2 3 2 2" xfId="12168"/>
    <cellStyle name="Percent 43 2 2 3 3" xfId="6800"/>
    <cellStyle name="Percent 43 2 2 3 3 2" xfId="14608"/>
    <cellStyle name="Percent 43 2 2 3 4" xfId="9728"/>
    <cellStyle name="Percent 43 2 2 4" xfId="2408"/>
    <cellStyle name="Percent 43 2 2 4 2" xfId="4848"/>
    <cellStyle name="Percent 43 2 2 4 2 2" xfId="12656"/>
    <cellStyle name="Percent 43 2 2 4 3" xfId="7288"/>
    <cellStyle name="Percent 43 2 2 4 3 2" xfId="15096"/>
    <cellStyle name="Percent 43 2 2 4 4" xfId="10216"/>
    <cellStyle name="Percent 43 2 2 5" xfId="2896"/>
    <cellStyle name="Percent 43 2 2 5 2" xfId="5336"/>
    <cellStyle name="Percent 43 2 2 5 2 2" xfId="13144"/>
    <cellStyle name="Percent 43 2 2 5 3" xfId="7776"/>
    <cellStyle name="Percent 43 2 2 5 3 2" xfId="15584"/>
    <cellStyle name="Percent 43 2 2 5 4" xfId="10704"/>
    <cellStyle name="Percent 43 2 2 6" xfId="3384"/>
    <cellStyle name="Percent 43 2 2 6 2" xfId="11192"/>
    <cellStyle name="Percent 43 2 2 7" xfId="5824"/>
    <cellStyle name="Percent 43 2 2 7 2" xfId="13632"/>
    <cellStyle name="Percent 43 2 2 8" xfId="8264"/>
    <cellStyle name="Percent 43 2 2 8 2" xfId="16072"/>
    <cellStyle name="Percent 43 2 2 9" xfId="8752"/>
    <cellStyle name="Percent 43 2 3" xfId="1188"/>
    <cellStyle name="Percent 43 2 3 2" xfId="3628"/>
    <cellStyle name="Percent 43 2 3 2 2" xfId="11436"/>
    <cellStyle name="Percent 43 2 3 3" xfId="6068"/>
    <cellStyle name="Percent 43 2 3 3 2" xfId="13876"/>
    <cellStyle name="Percent 43 2 3 4" xfId="8996"/>
    <cellStyle name="Percent 43 2 4" xfId="1676"/>
    <cellStyle name="Percent 43 2 4 2" xfId="4116"/>
    <cellStyle name="Percent 43 2 4 2 2" xfId="11924"/>
    <cellStyle name="Percent 43 2 4 3" xfId="6556"/>
    <cellStyle name="Percent 43 2 4 3 2" xfId="14364"/>
    <cellStyle name="Percent 43 2 4 4" xfId="9484"/>
    <cellStyle name="Percent 43 2 5" xfId="2164"/>
    <cellStyle name="Percent 43 2 5 2" xfId="4604"/>
    <cellStyle name="Percent 43 2 5 2 2" xfId="12412"/>
    <cellStyle name="Percent 43 2 5 3" xfId="7044"/>
    <cellStyle name="Percent 43 2 5 3 2" xfId="14852"/>
    <cellStyle name="Percent 43 2 5 4" xfId="9972"/>
    <cellStyle name="Percent 43 2 6" xfId="2652"/>
    <cellStyle name="Percent 43 2 6 2" xfId="5092"/>
    <cellStyle name="Percent 43 2 6 2 2" xfId="12900"/>
    <cellStyle name="Percent 43 2 6 3" xfId="7532"/>
    <cellStyle name="Percent 43 2 6 3 2" xfId="15340"/>
    <cellStyle name="Percent 43 2 6 4" xfId="10460"/>
    <cellStyle name="Percent 43 2 7" xfId="3140"/>
    <cellStyle name="Percent 43 2 7 2" xfId="10948"/>
    <cellStyle name="Percent 43 2 8" xfId="5580"/>
    <cellStyle name="Percent 43 2 8 2" xfId="13388"/>
    <cellStyle name="Percent 43 2 9" xfId="8020"/>
    <cellStyle name="Percent 43 2 9 2" xfId="15828"/>
    <cellStyle name="Percent 43 3" xfId="822"/>
    <cellStyle name="Percent 43 3 2" xfId="1310"/>
    <cellStyle name="Percent 43 3 2 2" xfId="3750"/>
    <cellStyle name="Percent 43 3 2 2 2" xfId="11558"/>
    <cellStyle name="Percent 43 3 2 3" xfId="6190"/>
    <cellStyle name="Percent 43 3 2 3 2" xfId="13998"/>
    <cellStyle name="Percent 43 3 2 4" xfId="9118"/>
    <cellStyle name="Percent 43 3 3" xfId="1798"/>
    <cellStyle name="Percent 43 3 3 2" xfId="4238"/>
    <cellStyle name="Percent 43 3 3 2 2" xfId="12046"/>
    <cellStyle name="Percent 43 3 3 3" xfId="6678"/>
    <cellStyle name="Percent 43 3 3 3 2" xfId="14486"/>
    <cellStyle name="Percent 43 3 3 4" xfId="9606"/>
    <cellStyle name="Percent 43 3 4" xfId="2286"/>
    <cellStyle name="Percent 43 3 4 2" xfId="4726"/>
    <cellStyle name="Percent 43 3 4 2 2" xfId="12534"/>
    <cellStyle name="Percent 43 3 4 3" xfId="7166"/>
    <cellStyle name="Percent 43 3 4 3 2" xfId="14974"/>
    <cellStyle name="Percent 43 3 4 4" xfId="10094"/>
    <cellStyle name="Percent 43 3 5" xfId="2774"/>
    <cellStyle name="Percent 43 3 5 2" xfId="5214"/>
    <cellStyle name="Percent 43 3 5 2 2" xfId="13022"/>
    <cellStyle name="Percent 43 3 5 3" xfId="7654"/>
    <cellStyle name="Percent 43 3 5 3 2" xfId="15462"/>
    <cellStyle name="Percent 43 3 5 4" xfId="10582"/>
    <cellStyle name="Percent 43 3 6" xfId="3262"/>
    <cellStyle name="Percent 43 3 6 2" xfId="11070"/>
    <cellStyle name="Percent 43 3 7" xfId="5702"/>
    <cellStyle name="Percent 43 3 7 2" xfId="13510"/>
    <cellStyle name="Percent 43 3 8" xfId="8142"/>
    <cellStyle name="Percent 43 3 8 2" xfId="15950"/>
    <cellStyle name="Percent 43 3 9" xfId="8630"/>
    <cellStyle name="Percent 43 4" xfId="1066"/>
    <cellStyle name="Percent 43 4 2" xfId="3506"/>
    <cellStyle name="Percent 43 4 2 2" xfId="11314"/>
    <cellStyle name="Percent 43 4 3" xfId="5946"/>
    <cellStyle name="Percent 43 4 3 2" xfId="13754"/>
    <cellStyle name="Percent 43 4 4" xfId="8874"/>
    <cellStyle name="Percent 43 5" xfId="1554"/>
    <cellStyle name="Percent 43 5 2" xfId="3994"/>
    <cellStyle name="Percent 43 5 2 2" xfId="11802"/>
    <cellStyle name="Percent 43 5 3" xfId="6434"/>
    <cellStyle name="Percent 43 5 3 2" xfId="14242"/>
    <cellStyle name="Percent 43 5 4" xfId="9362"/>
    <cellStyle name="Percent 43 6" xfId="2042"/>
    <cellStyle name="Percent 43 6 2" xfId="4482"/>
    <cellStyle name="Percent 43 6 2 2" xfId="12290"/>
    <cellStyle name="Percent 43 6 3" xfId="6922"/>
    <cellStyle name="Percent 43 6 3 2" xfId="14730"/>
    <cellStyle name="Percent 43 6 4" xfId="9850"/>
    <cellStyle name="Percent 43 7" xfId="2530"/>
    <cellStyle name="Percent 43 7 2" xfId="4970"/>
    <cellStyle name="Percent 43 7 2 2" xfId="12778"/>
    <cellStyle name="Percent 43 7 3" xfId="7410"/>
    <cellStyle name="Percent 43 7 3 2" xfId="15218"/>
    <cellStyle name="Percent 43 7 4" xfId="10338"/>
    <cellStyle name="Percent 43 8" xfId="3018"/>
    <cellStyle name="Percent 43 8 2" xfId="10826"/>
    <cellStyle name="Percent 43 9" xfId="5458"/>
    <cellStyle name="Percent 43 9 2" xfId="13266"/>
    <cellStyle name="Percent 44" xfId="578"/>
    <cellStyle name="Percent 44 10" xfId="7899"/>
    <cellStyle name="Percent 44 10 2" xfId="15707"/>
    <cellStyle name="Percent 44 11" xfId="8387"/>
    <cellStyle name="Percent 44 2" xfId="700"/>
    <cellStyle name="Percent 44 2 10" xfId="8509"/>
    <cellStyle name="Percent 44 2 2" xfId="945"/>
    <cellStyle name="Percent 44 2 2 2" xfId="1433"/>
    <cellStyle name="Percent 44 2 2 2 2" xfId="3873"/>
    <cellStyle name="Percent 44 2 2 2 2 2" xfId="11681"/>
    <cellStyle name="Percent 44 2 2 2 3" xfId="6313"/>
    <cellStyle name="Percent 44 2 2 2 3 2" xfId="14121"/>
    <cellStyle name="Percent 44 2 2 2 4" xfId="9241"/>
    <cellStyle name="Percent 44 2 2 3" xfId="1921"/>
    <cellStyle name="Percent 44 2 2 3 2" xfId="4361"/>
    <cellStyle name="Percent 44 2 2 3 2 2" xfId="12169"/>
    <cellStyle name="Percent 44 2 2 3 3" xfId="6801"/>
    <cellStyle name="Percent 44 2 2 3 3 2" xfId="14609"/>
    <cellStyle name="Percent 44 2 2 3 4" xfId="9729"/>
    <cellStyle name="Percent 44 2 2 4" xfId="2409"/>
    <cellStyle name="Percent 44 2 2 4 2" xfId="4849"/>
    <cellStyle name="Percent 44 2 2 4 2 2" xfId="12657"/>
    <cellStyle name="Percent 44 2 2 4 3" xfId="7289"/>
    <cellStyle name="Percent 44 2 2 4 3 2" xfId="15097"/>
    <cellStyle name="Percent 44 2 2 4 4" xfId="10217"/>
    <cellStyle name="Percent 44 2 2 5" xfId="2897"/>
    <cellStyle name="Percent 44 2 2 5 2" xfId="5337"/>
    <cellStyle name="Percent 44 2 2 5 2 2" xfId="13145"/>
    <cellStyle name="Percent 44 2 2 5 3" xfId="7777"/>
    <cellStyle name="Percent 44 2 2 5 3 2" xfId="15585"/>
    <cellStyle name="Percent 44 2 2 5 4" xfId="10705"/>
    <cellStyle name="Percent 44 2 2 6" xfId="3385"/>
    <cellStyle name="Percent 44 2 2 6 2" xfId="11193"/>
    <cellStyle name="Percent 44 2 2 7" xfId="5825"/>
    <cellStyle name="Percent 44 2 2 7 2" xfId="13633"/>
    <cellStyle name="Percent 44 2 2 8" xfId="8265"/>
    <cellStyle name="Percent 44 2 2 8 2" xfId="16073"/>
    <cellStyle name="Percent 44 2 2 9" xfId="8753"/>
    <cellStyle name="Percent 44 2 3" xfId="1189"/>
    <cellStyle name="Percent 44 2 3 2" xfId="3629"/>
    <cellStyle name="Percent 44 2 3 2 2" xfId="11437"/>
    <cellStyle name="Percent 44 2 3 3" xfId="6069"/>
    <cellStyle name="Percent 44 2 3 3 2" xfId="13877"/>
    <cellStyle name="Percent 44 2 3 4" xfId="8997"/>
    <cellStyle name="Percent 44 2 4" xfId="1677"/>
    <cellStyle name="Percent 44 2 4 2" xfId="4117"/>
    <cellStyle name="Percent 44 2 4 2 2" xfId="11925"/>
    <cellStyle name="Percent 44 2 4 3" xfId="6557"/>
    <cellStyle name="Percent 44 2 4 3 2" xfId="14365"/>
    <cellStyle name="Percent 44 2 4 4" xfId="9485"/>
    <cellStyle name="Percent 44 2 5" xfId="2165"/>
    <cellStyle name="Percent 44 2 5 2" xfId="4605"/>
    <cellStyle name="Percent 44 2 5 2 2" xfId="12413"/>
    <cellStyle name="Percent 44 2 5 3" xfId="7045"/>
    <cellStyle name="Percent 44 2 5 3 2" xfId="14853"/>
    <cellStyle name="Percent 44 2 5 4" xfId="9973"/>
    <cellStyle name="Percent 44 2 6" xfId="2653"/>
    <cellStyle name="Percent 44 2 6 2" xfId="5093"/>
    <cellStyle name="Percent 44 2 6 2 2" xfId="12901"/>
    <cellStyle name="Percent 44 2 6 3" xfId="7533"/>
    <cellStyle name="Percent 44 2 6 3 2" xfId="15341"/>
    <cellStyle name="Percent 44 2 6 4" xfId="10461"/>
    <cellStyle name="Percent 44 2 7" xfId="3141"/>
    <cellStyle name="Percent 44 2 7 2" xfId="10949"/>
    <cellStyle name="Percent 44 2 8" xfId="5581"/>
    <cellStyle name="Percent 44 2 8 2" xfId="13389"/>
    <cellStyle name="Percent 44 2 9" xfId="8021"/>
    <cellStyle name="Percent 44 2 9 2" xfId="15829"/>
    <cellStyle name="Percent 44 3" xfId="823"/>
    <cellStyle name="Percent 44 3 2" xfId="1311"/>
    <cellStyle name="Percent 44 3 2 2" xfId="3751"/>
    <cellStyle name="Percent 44 3 2 2 2" xfId="11559"/>
    <cellStyle name="Percent 44 3 2 3" xfId="6191"/>
    <cellStyle name="Percent 44 3 2 3 2" xfId="13999"/>
    <cellStyle name="Percent 44 3 2 4" xfId="9119"/>
    <cellStyle name="Percent 44 3 3" xfId="1799"/>
    <cellStyle name="Percent 44 3 3 2" xfId="4239"/>
    <cellStyle name="Percent 44 3 3 2 2" xfId="12047"/>
    <cellStyle name="Percent 44 3 3 3" xfId="6679"/>
    <cellStyle name="Percent 44 3 3 3 2" xfId="14487"/>
    <cellStyle name="Percent 44 3 3 4" xfId="9607"/>
    <cellStyle name="Percent 44 3 4" xfId="2287"/>
    <cellStyle name="Percent 44 3 4 2" xfId="4727"/>
    <cellStyle name="Percent 44 3 4 2 2" xfId="12535"/>
    <cellStyle name="Percent 44 3 4 3" xfId="7167"/>
    <cellStyle name="Percent 44 3 4 3 2" xfId="14975"/>
    <cellStyle name="Percent 44 3 4 4" xfId="10095"/>
    <cellStyle name="Percent 44 3 5" xfId="2775"/>
    <cellStyle name="Percent 44 3 5 2" xfId="5215"/>
    <cellStyle name="Percent 44 3 5 2 2" xfId="13023"/>
    <cellStyle name="Percent 44 3 5 3" xfId="7655"/>
    <cellStyle name="Percent 44 3 5 3 2" xfId="15463"/>
    <cellStyle name="Percent 44 3 5 4" xfId="10583"/>
    <cellStyle name="Percent 44 3 6" xfId="3263"/>
    <cellStyle name="Percent 44 3 6 2" xfId="11071"/>
    <cellStyle name="Percent 44 3 7" xfId="5703"/>
    <cellStyle name="Percent 44 3 7 2" xfId="13511"/>
    <cellStyle name="Percent 44 3 8" xfId="8143"/>
    <cellStyle name="Percent 44 3 8 2" xfId="15951"/>
    <cellStyle name="Percent 44 3 9" xfId="8631"/>
    <cellStyle name="Percent 44 4" xfId="1067"/>
    <cellStyle name="Percent 44 4 2" xfId="3507"/>
    <cellStyle name="Percent 44 4 2 2" xfId="11315"/>
    <cellStyle name="Percent 44 4 3" xfId="5947"/>
    <cellStyle name="Percent 44 4 3 2" xfId="13755"/>
    <cellStyle name="Percent 44 4 4" xfId="8875"/>
    <cellStyle name="Percent 44 5" xfId="1555"/>
    <cellStyle name="Percent 44 5 2" xfId="3995"/>
    <cellStyle name="Percent 44 5 2 2" xfId="11803"/>
    <cellStyle name="Percent 44 5 3" xfId="6435"/>
    <cellStyle name="Percent 44 5 3 2" xfId="14243"/>
    <cellStyle name="Percent 44 5 4" xfId="9363"/>
    <cellStyle name="Percent 44 6" xfId="2043"/>
    <cellStyle name="Percent 44 6 2" xfId="4483"/>
    <cellStyle name="Percent 44 6 2 2" xfId="12291"/>
    <cellStyle name="Percent 44 6 3" xfId="6923"/>
    <cellStyle name="Percent 44 6 3 2" xfId="14731"/>
    <cellStyle name="Percent 44 6 4" xfId="9851"/>
    <cellStyle name="Percent 44 7" xfId="2531"/>
    <cellStyle name="Percent 44 7 2" xfId="4971"/>
    <cellStyle name="Percent 44 7 2 2" xfId="12779"/>
    <cellStyle name="Percent 44 7 3" xfId="7411"/>
    <cellStyle name="Percent 44 7 3 2" xfId="15219"/>
    <cellStyle name="Percent 44 7 4" xfId="10339"/>
    <cellStyle name="Percent 44 8" xfId="3019"/>
    <cellStyle name="Percent 44 8 2" xfId="10827"/>
    <cellStyle name="Percent 44 9" xfId="5459"/>
    <cellStyle name="Percent 44 9 2" xfId="13267"/>
    <cellStyle name="Percent 45" xfId="579"/>
    <cellStyle name="Percent 45 10" xfId="7900"/>
    <cellStyle name="Percent 45 10 2" xfId="15708"/>
    <cellStyle name="Percent 45 11" xfId="8388"/>
    <cellStyle name="Percent 45 2" xfId="701"/>
    <cellStyle name="Percent 45 2 10" xfId="8510"/>
    <cellStyle name="Percent 45 2 2" xfId="946"/>
    <cellStyle name="Percent 45 2 2 2" xfId="1434"/>
    <cellStyle name="Percent 45 2 2 2 2" xfId="3874"/>
    <cellStyle name="Percent 45 2 2 2 2 2" xfId="11682"/>
    <cellStyle name="Percent 45 2 2 2 3" xfId="6314"/>
    <cellStyle name="Percent 45 2 2 2 3 2" xfId="14122"/>
    <cellStyle name="Percent 45 2 2 2 4" xfId="9242"/>
    <cellStyle name="Percent 45 2 2 3" xfId="1922"/>
    <cellStyle name="Percent 45 2 2 3 2" xfId="4362"/>
    <cellStyle name="Percent 45 2 2 3 2 2" xfId="12170"/>
    <cellStyle name="Percent 45 2 2 3 3" xfId="6802"/>
    <cellStyle name="Percent 45 2 2 3 3 2" xfId="14610"/>
    <cellStyle name="Percent 45 2 2 3 4" xfId="9730"/>
    <cellStyle name="Percent 45 2 2 4" xfId="2410"/>
    <cellStyle name="Percent 45 2 2 4 2" xfId="4850"/>
    <cellStyle name="Percent 45 2 2 4 2 2" xfId="12658"/>
    <cellStyle name="Percent 45 2 2 4 3" xfId="7290"/>
    <cellStyle name="Percent 45 2 2 4 3 2" xfId="15098"/>
    <cellStyle name="Percent 45 2 2 4 4" xfId="10218"/>
    <cellStyle name="Percent 45 2 2 5" xfId="2898"/>
    <cellStyle name="Percent 45 2 2 5 2" xfId="5338"/>
    <cellStyle name="Percent 45 2 2 5 2 2" xfId="13146"/>
    <cellStyle name="Percent 45 2 2 5 3" xfId="7778"/>
    <cellStyle name="Percent 45 2 2 5 3 2" xfId="15586"/>
    <cellStyle name="Percent 45 2 2 5 4" xfId="10706"/>
    <cellStyle name="Percent 45 2 2 6" xfId="3386"/>
    <cellStyle name="Percent 45 2 2 6 2" xfId="11194"/>
    <cellStyle name="Percent 45 2 2 7" xfId="5826"/>
    <cellStyle name="Percent 45 2 2 7 2" xfId="13634"/>
    <cellStyle name="Percent 45 2 2 8" xfId="8266"/>
    <cellStyle name="Percent 45 2 2 8 2" xfId="16074"/>
    <cellStyle name="Percent 45 2 2 9" xfId="8754"/>
    <cellStyle name="Percent 45 2 3" xfId="1190"/>
    <cellStyle name="Percent 45 2 3 2" xfId="3630"/>
    <cellStyle name="Percent 45 2 3 2 2" xfId="11438"/>
    <cellStyle name="Percent 45 2 3 3" xfId="6070"/>
    <cellStyle name="Percent 45 2 3 3 2" xfId="13878"/>
    <cellStyle name="Percent 45 2 3 4" xfId="8998"/>
    <cellStyle name="Percent 45 2 4" xfId="1678"/>
    <cellStyle name="Percent 45 2 4 2" xfId="4118"/>
    <cellStyle name="Percent 45 2 4 2 2" xfId="11926"/>
    <cellStyle name="Percent 45 2 4 3" xfId="6558"/>
    <cellStyle name="Percent 45 2 4 3 2" xfId="14366"/>
    <cellStyle name="Percent 45 2 4 4" xfId="9486"/>
    <cellStyle name="Percent 45 2 5" xfId="2166"/>
    <cellStyle name="Percent 45 2 5 2" xfId="4606"/>
    <cellStyle name="Percent 45 2 5 2 2" xfId="12414"/>
    <cellStyle name="Percent 45 2 5 3" xfId="7046"/>
    <cellStyle name="Percent 45 2 5 3 2" xfId="14854"/>
    <cellStyle name="Percent 45 2 5 4" xfId="9974"/>
    <cellStyle name="Percent 45 2 6" xfId="2654"/>
    <cellStyle name="Percent 45 2 6 2" xfId="5094"/>
    <cellStyle name="Percent 45 2 6 2 2" xfId="12902"/>
    <cellStyle name="Percent 45 2 6 3" xfId="7534"/>
    <cellStyle name="Percent 45 2 6 3 2" xfId="15342"/>
    <cellStyle name="Percent 45 2 6 4" xfId="10462"/>
    <cellStyle name="Percent 45 2 7" xfId="3142"/>
    <cellStyle name="Percent 45 2 7 2" xfId="10950"/>
    <cellStyle name="Percent 45 2 8" xfId="5582"/>
    <cellStyle name="Percent 45 2 8 2" xfId="13390"/>
    <cellStyle name="Percent 45 2 9" xfId="8022"/>
    <cellStyle name="Percent 45 2 9 2" xfId="15830"/>
    <cellStyle name="Percent 45 3" xfId="824"/>
    <cellStyle name="Percent 45 3 2" xfId="1312"/>
    <cellStyle name="Percent 45 3 2 2" xfId="3752"/>
    <cellStyle name="Percent 45 3 2 2 2" xfId="11560"/>
    <cellStyle name="Percent 45 3 2 3" xfId="6192"/>
    <cellStyle name="Percent 45 3 2 3 2" xfId="14000"/>
    <cellStyle name="Percent 45 3 2 4" xfId="9120"/>
    <cellStyle name="Percent 45 3 3" xfId="1800"/>
    <cellStyle name="Percent 45 3 3 2" xfId="4240"/>
    <cellStyle name="Percent 45 3 3 2 2" xfId="12048"/>
    <cellStyle name="Percent 45 3 3 3" xfId="6680"/>
    <cellStyle name="Percent 45 3 3 3 2" xfId="14488"/>
    <cellStyle name="Percent 45 3 3 4" xfId="9608"/>
    <cellStyle name="Percent 45 3 4" xfId="2288"/>
    <cellStyle name="Percent 45 3 4 2" xfId="4728"/>
    <cellStyle name="Percent 45 3 4 2 2" xfId="12536"/>
    <cellStyle name="Percent 45 3 4 3" xfId="7168"/>
    <cellStyle name="Percent 45 3 4 3 2" xfId="14976"/>
    <cellStyle name="Percent 45 3 4 4" xfId="10096"/>
    <cellStyle name="Percent 45 3 5" xfId="2776"/>
    <cellStyle name="Percent 45 3 5 2" xfId="5216"/>
    <cellStyle name="Percent 45 3 5 2 2" xfId="13024"/>
    <cellStyle name="Percent 45 3 5 3" xfId="7656"/>
    <cellStyle name="Percent 45 3 5 3 2" xfId="15464"/>
    <cellStyle name="Percent 45 3 5 4" xfId="10584"/>
    <cellStyle name="Percent 45 3 6" xfId="3264"/>
    <cellStyle name="Percent 45 3 6 2" xfId="11072"/>
    <cellStyle name="Percent 45 3 7" xfId="5704"/>
    <cellStyle name="Percent 45 3 7 2" xfId="13512"/>
    <cellStyle name="Percent 45 3 8" xfId="8144"/>
    <cellStyle name="Percent 45 3 8 2" xfId="15952"/>
    <cellStyle name="Percent 45 3 9" xfId="8632"/>
    <cellStyle name="Percent 45 4" xfId="1068"/>
    <cellStyle name="Percent 45 4 2" xfId="3508"/>
    <cellStyle name="Percent 45 4 2 2" xfId="11316"/>
    <cellStyle name="Percent 45 4 3" xfId="5948"/>
    <cellStyle name="Percent 45 4 3 2" xfId="13756"/>
    <cellStyle name="Percent 45 4 4" xfId="8876"/>
    <cellStyle name="Percent 45 5" xfId="1556"/>
    <cellStyle name="Percent 45 5 2" xfId="3996"/>
    <cellStyle name="Percent 45 5 2 2" xfId="11804"/>
    <cellStyle name="Percent 45 5 3" xfId="6436"/>
    <cellStyle name="Percent 45 5 3 2" xfId="14244"/>
    <cellStyle name="Percent 45 5 4" xfId="9364"/>
    <cellStyle name="Percent 45 6" xfId="2044"/>
    <cellStyle name="Percent 45 6 2" xfId="4484"/>
    <cellStyle name="Percent 45 6 2 2" xfId="12292"/>
    <cellStyle name="Percent 45 6 3" xfId="6924"/>
    <cellStyle name="Percent 45 6 3 2" xfId="14732"/>
    <cellStyle name="Percent 45 6 4" xfId="9852"/>
    <cellStyle name="Percent 45 7" xfId="2532"/>
    <cellStyle name="Percent 45 7 2" xfId="4972"/>
    <cellStyle name="Percent 45 7 2 2" xfId="12780"/>
    <cellStyle name="Percent 45 7 3" xfId="7412"/>
    <cellStyle name="Percent 45 7 3 2" xfId="15220"/>
    <cellStyle name="Percent 45 7 4" xfId="10340"/>
    <cellStyle name="Percent 45 8" xfId="3020"/>
    <cellStyle name="Percent 45 8 2" xfId="10828"/>
    <cellStyle name="Percent 45 9" xfId="5460"/>
    <cellStyle name="Percent 45 9 2" xfId="13268"/>
    <cellStyle name="Percent 46" xfId="604"/>
    <cellStyle name="Percent 46 10" xfId="7925"/>
    <cellStyle name="Percent 46 10 2" xfId="15733"/>
    <cellStyle name="Percent 46 11" xfId="8413"/>
    <cellStyle name="Percent 46 2" xfId="726"/>
    <cellStyle name="Percent 46 2 10" xfId="8535"/>
    <cellStyle name="Percent 46 2 2" xfId="971"/>
    <cellStyle name="Percent 46 2 2 2" xfId="1459"/>
    <cellStyle name="Percent 46 2 2 2 2" xfId="3899"/>
    <cellStyle name="Percent 46 2 2 2 2 2" xfId="11707"/>
    <cellStyle name="Percent 46 2 2 2 3" xfId="6339"/>
    <cellStyle name="Percent 46 2 2 2 3 2" xfId="14147"/>
    <cellStyle name="Percent 46 2 2 2 4" xfId="9267"/>
    <cellStyle name="Percent 46 2 2 3" xfId="1947"/>
    <cellStyle name="Percent 46 2 2 3 2" xfId="4387"/>
    <cellStyle name="Percent 46 2 2 3 2 2" xfId="12195"/>
    <cellStyle name="Percent 46 2 2 3 3" xfId="6827"/>
    <cellStyle name="Percent 46 2 2 3 3 2" xfId="14635"/>
    <cellStyle name="Percent 46 2 2 3 4" xfId="9755"/>
    <cellStyle name="Percent 46 2 2 4" xfId="2435"/>
    <cellStyle name="Percent 46 2 2 4 2" xfId="4875"/>
    <cellStyle name="Percent 46 2 2 4 2 2" xfId="12683"/>
    <cellStyle name="Percent 46 2 2 4 3" xfId="7315"/>
    <cellStyle name="Percent 46 2 2 4 3 2" xfId="15123"/>
    <cellStyle name="Percent 46 2 2 4 4" xfId="10243"/>
    <cellStyle name="Percent 46 2 2 5" xfId="2923"/>
    <cellStyle name="Percent 46 2 2 5 2" xfId="5363"/>
    <cellStyle name="Percent 46 2 2 5 2 2" xfId="13171"/>
    <cellStyle name="Percent 46 2 2 5 3" xfId="7803"/>
    <cellStyle name="Percent 46 2 2 5 3 2" xfId="15611"/>
    <cellStyle name="Percent 46 2 2 5 4" xfId="10731"/>
    <cellStyle name="Percent 46 2 2 6" xfId="3411"/>
    <cellStyle name="Percent 46 2 2 6 2" xfId="11219"/>
    <cellStyle name="Percent 46 2 2 7" xfId="5851"/>
    <cellStyle name="Percent 46 2 2 7 2" xfId="13659"/>
    <cellStyle name="Percent 46 2 2 8" xfId="8291"/>
    <cellStyle name="Percent 46 2 2 8 2" xfId="16099"/>
    <cellStyle name="Percent 46 2 2 9" xfId="8779"/>
    <cellStyle name="Percent 46 2 3" xfId="1215"/>
    <cellStyle name="Percent 46 2 3 2" xfId="3655"/>
    <cellStyle name="Percent 46 2 3 2 2" xfId="11463"/>
    <cellStyle name="Percent 46 2 3 3" xfId="6095"/>
    <cellStyle name="Percent 46 2 3 3 2" xfId="13903"/>
    <cellStyle name="Percent 46 2 3 4" xfId="9023"/>
    <cellStyle name="Percent 46 2 4" xfId="1703"/>
    <cellStyle name="Percent 46 2 4 2" xfId="4143"/>
    <cellStyle name="Percent 46 2 4 2 2" xfId="11951"/>
    <cellStyle name="Percent 46 2 4 3" xfId="6583"/>
    <cellStyle name="Percent 46 2 4 3 2" xfId="14391"/>
    <cellStyle name="Percent 46 2 4 4" xfId="9511"/>
    <cellStyle name="Percent 46 2 5" xfId="2191"/>
    <cellStyle name="Percent 46 2 5 2" xfId="4631"/>
    <cellStyle name="Percent 46 2 5 2 2" xfId="12439"/>
    <cellStyle name="Percent 46 2 5 3" xfId="7071"/>
    <cellStyle name="Percent 46 2 5 3 2" xfId="14879"/>
    <cellStyle name="Percent 46 2 5 4" xfId="9999"/>
    <cellStyle name="Percent 46 2 6" xfId="2679"/>
    <cellStyle name="Percent 46 2 6 2" xfId="5119"/>
    <cellStyle name="Percent 46 2 6 2 2" xfId="12927"/>
    <cellStyle name="Percent 46 2 6 3" xfId="7559"/>
    <cellStyle name="Percent 46 2 6 3 2" xfId="15367"/>
    <cellStyle name="Percent 46 2 6 4" xfId="10487"/>
    <cellStyle name="Percent 46 2 7" xfId="3167"/>
    <cellStyle name="Percent 46 2 7 2" xfId="10975"/>
    <cellStyle name="Percent 46 2 8" xfId="5607"/>
    <cellStyle name="Percent 46 2 8 2" xfId="13415"/>
    <cellStyle name="Percent 46 2 9" xfId="8047"/>
    <cellStyle name="Percent 46 2 9 2" xfId="15855"/>
    <cellStyle name="Percent 46 3" xfId="849"/>
    <cellStyle name="Percent 46 3 2" xfId="1337"/>
    <cellStyle name="Percent 46 3 2 2" xfId="3777"/>
    <cellStyle name="Percent 46 3 2 2 2" xfId="11585"/>
    <cellStyle name="Percent 46 3 2 3" xfId="6217"/>
    <cellStyle name="Percent 46 3 2 3 2" xfId="14025"/>
    <cellStyle name="Percent 46 3 2 4" xfId="9145"/>
    <cellStyle name="Percent 46 3 3" xfId="1825"/>
    <cellStyle name="Percent 46 3 3 2" xfId="4265"/>
    <cellStyle name="Percent 46 3 3 2 2" xfId="12073"/>
    <cellStyle name="Percent 46 3 3 3" xfId="6705"/>
    <cellStyle name="Percent 46 3 3 3 2" xfId="14513"/>
    <cellStyle name="Percent 46 3 3 4" xfId="9633"/>
    <cellStyle name="Percent 46 3 4" xfId="2313"/>
    <cellStyle name="Percent 46 3 4 2" xfId="4753"/>
    <cellStyle name="Percent 46 3 4 2 2" xfId="12561"/>
    <cellStyle name="Percent 46 3 4 3" xfId="7193"/>
    <cellStyle name="Percent 46 3 4 3 2" xfId="15001"/>
    <cellStyle name="Percent 46 3 4 4" xfId="10121"/>
    <cellStyle name="Percent 46 3 5" xfId="2801"/>
    <cellStyle name="Percent 46 3 5 2" xfId="5241"/>
    <cellStyle name="Percent 46 3 5 2 2" xfId="13049"/>
    <cellStyle name="Percent 46 3 5 3" xfId="7681"/>
    <cellStyle name="Percent 46 3 5 3 2" xfId="15489"/>
    <cellStyle name="Percent 46 3 5 4" xfId="10609"/>
    <cellStyle name="Percent 46 3 6" xfId="3289"/>
    <cellStyle name="Percent 46 3 6 2" xfId="11097"/>
    <cellStyle name="Percent 46 3 7" xfId="5729"/>
    <cellStyle name="Percent 46 3 7 2" xfId="13537"/>
    <cellStyle name="Percent 46 3 8" xfId="8169"/>
    <cellStyle name="Percent 46 3 8 2" xfId="15977"/>
    <cellStyle name="Percent 46 3 9" xfId="8657"/>
    <cellStyle name="Percent 46 4" xfId="1093"/>
    <cellStyle name="Percent 46 4 2" xfId="3533"/>
    <cellStyle name="Percent 46 4 2 2" xfId="11341"/>
    <cellStyle name="Percent 46 4 3" xfId="5973"/>
    <cellStyle name="Percent 46 4 3 2" xfId="13781"/>
    <cellStyle name="Percent 46 4 4" xfId="8901"/>
    <cellStyle name="Percent 46 5" xfId="1581"/>
    <cellStyle name="Percent 46 5 2" xfId="4021"/>
    <cellStyle name="Percent 46 5 2 2" xfId="11829"/>
    <cellStyle name="Percent 46 5 3" xfId="6461"/>
    <cellStyle name="Percent 46 5 3 2" xfId="14269"/>
    <cellStyle name="Percent 46 5 4" xfId="9389"/>
    <cellStyle name="Percent 46 6" xfId="2069"/>
    <cellStyle name="Percent 46 6 2" xfId="4509"/>
    <cellStyle name="Percent 46 6 2 2" xfId="12317"/>
    <cellStyle name="Percent 46 6 3" xfId="6949"/>
    <cellStyle name="Percent 46 6 3 2" xfId="14757"/>
    <cellStyle name="Percent 46 6 4" xfId="9877"/>
    <cellStyle name="Percent 46 7" xfId="2557"/>
    <cellStyle name="Percent 46 7 2" xfId="4997"/>
    <cellStyle name="Percent 46 7 2 2" xfId="12805"/>
    <cellStyle name="Percent 46 7 3" xfId="7437"/>
    <cellStyle name="Percent 46 7 3 2" xfId="15245"/>
    <cellStyle name="Percent 46 7 4" xfId="10365"/>
    <cellStyle name="Percent 46 8" xfId="3045"/>
    <cellStyle name="Percent 46 8 2" xfId="10853"/>
    <cellStyle name="Percent 46 9" xfId="5485"/>
    <cellStyle name="Percent 46 9 2" xfId="13293"/>
    <cellStyle name="Percent 47" xfId="606"/>
    <cellStyle name="Percent 47 10" xfId="7927"/>
    <cellStyle name="Percent 47 10 2" xfId="15735"/>
    <cellStyle name="Percent 47 11" xfId="8415"/>
    <cellStyle name="Percent 47 2" xfId="728"/>
    <cellStyle name="Percent 47 2 10" xfId="8537"/>
    <cellStyle name="Percent 47 2 2" xfId="973"/>
    <cellStyle name="Percent 47 2 2 2" xfId="1461"/>
    <cellStyle name="Percent 47 2 2 2 2" xfId="3901"/>
    <cellStyle name="Percent 47 2 2 2 2 2" xfId="11709"/>
    <cellStyle name="Percent 47 2 2 2 3" xfId="6341"/>
    <cellStyle name="Percent 47 2 2 2 3 2" xfId="14149"/>
    <cellStyle name="Percent 47 2 2 2 4" xfId="9269"/>
    <cellStyle name="Percent 47 2 2 3" xfId="1949"/>
    <cellStyle name="Percent 47 2 2 3 2" xfId="4389"/>
    <cellStyle name="Percent 47 2 2 3 2 2" xfId="12197"/>
    <cellStyle name="Percent 47 2 2 3 3" xfId="6829"/>
    <cellStyle name="Percent 47 2 2 3 3 2" xfId="14637"/>
    <cellStyle name="Percent 47 2 2 3 4" xfId="9757"/>
    <cellStyle name="Percent 47 2 2 4" xfId="2437"/>
    <cellStyle name="Percent 47 2 2 4 2" xfId="4877"/>
    <cellStyle name="Percent 47 2 2 4 2 2" xfId="12685"/>
    <cellStyle name="Percent 47 2 2 4 3" xfId="7317"/>
    <cellStyle name="Percent 47 2 2 4 3 2" xfId="15125"/>
    <cellStyle name="Percent 47 2 2 4 4" xfId="10245"/>
    <cellStyle name="Percent 47 2 2 5" xfId="2925"/>
    <cellStyle name="Percent 47 2 2 5 2" xfId="5365"/>
    <cellStyle name="Percent 47 2 2 5 2 2" xfId="13173"/>
    <cellStyle name="Percent 47 2 2 5 3" xfId="7805"/>
    <cellStyle name="Percent 47 2 2 5 3 2" xfId="15613"/>
    <cellStyle name="Percent 47 2 2 5 4" xfId="10733"/>
    <cellStyle name="Percent 47 2 2 6" xfId="3413"/>
    <cellStyle name="Percent 47 2 2 6 2" xfId="11221"/>
    <cellStyle name="Percent 47 2 2 7" xfId="5853"/>
    <cellStyle name="Percent 47 2 2 7 2" xfId="13661"/>
    <cellStyle name="Percent 47 2 2 8" xfId="8293"/>
    <cellStyle name="Percent 47 2 2 8 2" xfId="16101"/>
    <cellStyle name="Percent 47 2 2 9" xfId="8781"/>
    <cellStyle name="Percent 47 2 3" xfId="1217"/>
    <cellStyle name="Percent 47 2 3 2" xfId="3657"/>
    <cellStyle name="Percent 47 2 3 2 2" xfId="11465"/>
    <cellStyle name="Percent 47 2 3 3" xfId="6097"/>
    <cellStyle name="Percent 47 2 3 3 2" xfId="13905"/>
    <cellStyle name="Percent 47 2 3 4" xfId="9025"/>
    <cellStyle name="Percent 47 2 4" xfId="1705"/>
    <cellStyle name="Percent 47 2 4 2" xfId="4145"/>
    <cellStyle name="Percent 47 2 4 2 2" xfId="11953"/>
    <cellStyle name="Percent 47 2 4 3" xfId="6585"/>
    <cellStyle name="Percent 47 2 4 3 2" xfId="14393"/>
    <cellStyle name="Percent 47 2 4 4" xfId="9513"/>
    <cellStyle name="Percent 47 2 5" xfId="2193"/>
    <cellStyle name="Percent 47 2 5 2" xfId="4633"/>
    <cellStyle name="Percent 47 2 5 2 2" xfId="12441"/>
    <cellStyle name="Percent 47 2 5 3" xfId="7073"/>
    <cellStyle name="Percent 47 2 5 3 2" xfId="14881"/>
    <cellStyle name="Percent 47 2 5 4" xfId="10001"/>
    <cellStyle name="Percent 47 2 6" xfId="2681"/>
    <cellStyle name="Percent 47 2 6 2" xfId="5121"/>
    <cellStyle name="Percent 47 2 6 2 2" xfId="12929"/>
    <cellStyle name="Percent 47 2 6 3" xfId="7561"/>
    <cellStyle name="Percent 47 2 6 3 2" xfId="15369"/>
    <cellStyle name="Percent 47 2 6 4" xfId="10489"/>
    <cellStyle name="Percent 47 2 7" xfId="3169"/>
    <cellStyle name="Percent 47 2 7 2" xfId="10977"/>
    <cellStyle name="Percent 47 2 8" xfId="5609"/>
    <cellStyle name="Percent 47 2 8 2" xfId="13417"/>
    <cellStyle name="Percent 47 2 9" xfId="8049"/>
    <cellStyle name="Percent 47 2 9 2" xfId="15857"/>
    <cellStyle name="Percent 47 3" xfId="851"/>
    <cellStyle name="Percent 47 3 2" xfId="1339"/>
    <cellStyle name="Percent 47 3 2 2" xfId="3779"/>
    <cellStyle name="Percent 47 3 2 2 2" xfId="11587"/>
    <cellStyle name="Percent 47 3 2 3" xfId="6219"/>
    <cellStyle name="Percent 47 3 2 3 2" xfId="14027"/>
    <cellStyle name="Percent 47 3 2 4" xfId="9147"/>
    <cellStyle name="Percent 47 3 3" xfId="1827"/>
    <cellStyle name="Percent 47 3 3 2" xfId="4267"/>
    <cellStyle name="Percent 47 3 3 2 2" xfId="12075"/>
    <cellStyle name="Percent 47 3 3 3" xfId="6707"/>
    <cellStyle name="Percent 47 3 3 3 2" xfId="14515"/>
    <cellStyle name="Percent 47 3 3 4" xfId="9635"/>
    <cellStyle name="Percent 47 3 4" xfId="2315"/>
    <cellStyle name="Percent 47 3 4 2" xfId="4755"/>
    <cellStyle name="Percent 47 3 4 2 2" xfId="12563"/>
    <cellStyle name="Percent 47 3 4 3" xfId="7195"/>
    <cellStyle name="Percent 47 3 4 3 2" xfId="15003"/>
    <cellStyle name="Percent 47 3 4 4" xfId="10123"/>
    <cellStyle name="Percent 47 3 5" xfId="2803"/>
    <cellStyle name="Percent 47 3 5 2" xfId="5243"/>
    <cellStyle name="Percent 47 3 5 2 2" xfId="13051"/>
    <cellStyle name="Percent 47 3 5 3" xfId="7683"/>
    <cellStyle name="Percent 47 3 5 3 2" xfId="15491"/>
    <cellStyle name="Percent 47 3 5 4" xfId="10611"/>
    <cellStyle name="Percent 47 3 6" xfId="3291"/>
    <cellStyle name="Percent 47 3 6 2" xfId="11099"/>
    <cellStyle name="Percent 47 3 7" xfId="5731"/>
    <cellStyle name="Percent 47 3 7 2" xfId="13539"/>
    <cellStyle name="Percent 47 3 8" xfId="8171"/>
    <cellStyle name="Percent 47 3 8 2" xfId="15979"/>
    <cellStyle name="Percent 47 3 9" xfId="8659"/>
    <cellStyle name="Percent 47 4" xfId="1095"/>
    <cellStyle name="Percent 47 4 2" xfId="3535"/>
    <cellStyle name="Percent 47 4 2 2" xfId="11343"/>
    <cellStyle name="Percent 47 4 3" xfId="5975"/>
    <cellStyle name="Percent 47 4 3 2" xfId="13783"/>
    <cellStyle name="Percent 47 4 4" xfId="8903"/>
    <cellStyle name="Percent 47 5" xfId="1583"/>
    <cellStyle name="Percent 47 5 2" xfId="4023"/>
    <cellStyle name="Percent 47 5 2 2" xfId="11831"/>
    <cellStyle name="Percent 47 5 3" xfId="6463"/>
    <cellStyle name="Percent 47 5 3 2" xfId="14271"/>
    <cellStyle name="Percent 47 5 4" xfId="9391"/>
    <cellStyle name="Percent 47 6" xfId="2071"/>
    <cellStyle name="Percent 47 6 2" xfId="4511"/>
    <cellStyle name="Percent 47 6 2 2" xfId="12319"/>
    <cellStyle name="Percent 47 6 3" xfId="6951"/>
    <cellStyle name="Percent 47 6 3 2" xfId="14759"/>
    <cellStyle name="Percent 47 6 4" xfId="9879"/>
    <cellStyle name="Percent 47 7" xfId="2559"/>
    <cellStyle name="Percent 47 7 2" xfId="4999"/>
    <cellStyle name="Percent 47 7 2 2" xfId="12807"/>
    <cellStyle name="Percent 47 7 3" xfId="7439"/>
    <cellStyle name="Percent 47 7 3 2" xfId="15247"/>
    <cellStyle name="Percent 47 7 4" xfId="10367"/>
    <cellStyle name="Percent 47 8" xfId="3047"/>
    <cellStyle name="Percent 47 8 2" xfId="10855"/>
    <cellStyle name="Percent 47 9" xfId="5487"/>
    <cellStyle name="Percent 47 9 2" xfId="13295"/>
    <cellStyle name="Percent 48" xfId="607"/>
    <cellStyle name="Percent 48 10" xfId="7928"/>
    <cellStyle name="Percent 48 10 2" xfId="15736"/>
    <cellStyle name="Percent 48 11" xfId="8416"/>
    <cellStyle name="Percent 48 2" xfId="729"/>
    <cellStyle name="Percent 48 2 10" xfId="8538"/>
    <cellStyle name="Percent 48 2 2" xfId="974"/>
    <cellStyle name="Percent 48 2 2 2" xfId="1462"/>
    <cellStyle name="Percent 48 2 2 2 2" xfId="3902"/>
    <cellStyle name="Percent 48 2 2 2 2 2" xfId="11710"/>
    <cellStyle name="Percent 48 2 2 2 3" xfId="6342"/>
    <cellStyle name="Percent 48 2 2 2 3 2" xfId="14150"/>
    <cellStyle name="Percent 48 2 2 2 4" xfId="9270"/>
    <cellStyle name="Percent 48 2 2 3" xfId="1950"/>
    <cellStyle name="Percent 48 2 2 3 2" xfId="4390"/>
    <cellStyle name="Percent 48 2 2 3 2 2" xfId="12198"/>
    <cellStyle name="Percent 48 2 2 3 3" xfId="6830"/>
    <cellStyle name="Percent 48 2 2 3 3 2" xfId="14638"/>
    <cellStyle name="Percent 48 2 2 3 4" xfId="9758"/>
    <cellStyle name="Percent 48 2 2 4" xfId="2438"/>
    <cellStyle name="Percent 48 2 2 4 2" xfId="4878"/>
    <cellStyle name="Percent 48 2 2 4 2 2" xfId="12686"/>
    <cellStyle name="Percent 48 2 2 4 3" xfId="7318"/>
    <cellStyle name="Percent 48 2 2 4 3 2" xfId="15126"/>
    <cellStyle name="Percent 48 2 2 4 4" xfId="10246"/>
    <cellStyle name="Percent 48 2 2 5" xfId="2926"/>
    <cellStyle name="Percent 48 2 2 5 2" xfId="5366"/>
    <cellStyle name="Percent 48 2 2 5 2 2" xfId="13174"/>
    <cellStyle name="Percent 48 2 2 5 3" xfId="7806"/>
    <cellStyle name="Percent 48 2 2 5 3 2" xfId="15614"/>
    <cellStyle name="Percent 48 2 2 5 4" xfId="10734"/>
    <cellStyle name="Percent 48 2 2 6" xfId="3414"/>
    <cellStyle name="Percent 48 2 2 6 2" xfId="11222"/>
    <cellStyle name="Percent 48 2 2 7" xfId="5854"/>
    <cellStyle name="Percent 48 2 2 7 2" xfId="13662"/>
    <cellStyle name="Percent 48 2 2 8" xfId="8294"/>
    <cellStyle name="Percent 48 2 2 8 2" xfId="16102"/>
    <cellStyle name="Percent 48 2 2 9" xfId="8782"/>
    <cellStyle name="Percent 48 2 3" xfId="1218"/>
    <cellStyle name="Percent 48 2 3 2" xfId="3658"/>
    <cellStyle name="Percent 48 2 3 2 2" xfId="11466"/>
    <cellStyle name="Percent 48 2 3 3" xfId="6098"/>
    <cellStyle name="Percent 48 2 3 3 2" xfId="13906"/>
    <cellStyle name="Percent 48 2 3 4" xfId="9026"/>
    <cellStyle name="Percent 48 2 4" xfId="1706"/>
    <cellStyle name="Percent 48 2 4 2" xfId="4146"/>
    <cellStyle name="Percent 48 2 4 2 2" xfId="11954"/>
    <cellStyle name="Percent 48 2 4 3" xfId="6586"/>
    <cellStyle name="Percent 48 2 4 3 2" xfId="14394"/>
    <cellStyle name="Percent 48 2 4 4" xfId="9514"/>
    <cellStyle name="Percent 48 2 5" xfId="2194"/>
    <cellStyle name="Percent 48 2 5 2" xfId="4634"/>
    <cellStyle name="Percent 48 2 5 2 2" xfId="12442"/>
    <cellStyle name="Percent 48 2 5 3" xfId="7074"/>
    <cellStyle name="Percent 48 2 5 3 2" xfId="14882"/>
    <cellStyle name="Percent 48 2 5 4" xfId="10002"/>
    <cellStyle name="Percent 48 2 6" xfId="2682"/>
    <cellStyle name="Percent 48 2 6 2" xfId="5122"/>
    <cellStyle name="Percent 48 2 6 2 2" xfId="12930"/>
    <cellStyle name="Percent 48 2 6 3" xfId="7562"/>
    <cellStyle name="Percent 48 2 6 3 2" xfId="15370"/>
    <cellStyle name="Percent 48 2 6 4" xfId="10490"/>
    <cellStyle name="Percent 48 2 7" xfId="3170"/>
    <cellStyle name="Percent 48 2 7 2" xfId="10978"/>
    <cellStyle name="Percent 48 2 8" xfId="5610"/>
    <cellStyle name="Percent 48 2 8 2" xfId="13418"/>
    <cellStyle name="Percent 48 2 9" xfId="8050"/>
    <cellStyle name="Percent 48 2 9 2" xfId="15858"/>
    <cellStyle name="Percent 48 3" xfId="852"/>
    <cellStyle name="Percent 48 3 2" xfId="1340"/>
    <cellStyle name="Percent 48 3 2 2" xfId="3780"/>
    <cellStyle name="Percent 48 3 2 2 2" xfId="11588"/>
    <cellStyle name="Percent 48 3 2 3" xfId="6220"/>
    <cellStyle name="Percent 48 3 2 3 2" xfId="14028"/>
    <cellStyle name="Percent 48 3 2 4" xfId="9148"/>
    <cellStyle name="Percent 48 3 3" xfId="1828"/>
    <cellStyle name="Percent 48 3 3 2" xfId="4268"/>
    <cellStyle name="Percent 48 3 3 2 2" xfId="12076"/>
    <cellStyle name="Percent 48 3 3 3" xfId="6708"/>
    <cellStyle name="Percent 48 3 3 3 2" xfId="14516"/>
    <cellStyle name="Percent 48 3 3 4" xfId="9636"/>
    <cellStyle name="Percent 48 3 4" xfId="2316"/>
    <cellStyle name="Percent 48 3 4 2" xfId="4756"/>
    <cellStyle name="Percent 48 3 4 2 2" xfId="12564"/>
    <cellStyle name="Percent 48 3 4 3" xfId="7196"/>
    <cellStyle name="Percent 48 3 4 3 2" xfId="15004"/>
    <cellStyle name="Percent 48 3 4 4" xfId="10124"/>
    <cellStyle name="Percent 48 3 5" xfId="2804"/>
    <cellStyle name="Percent 48 3 5 2" xfId="5244"/>
    <cellStyle name="Percent 48 3 5 2 2" xfId="13052"/>
    <cellStyle name="Percent 48 3 5 3" xfId="7684"/>
    <cellStyle name="Percent 48 3 5 3 2" xfId="15492"/>
    <cellStyle name="Percent 48 3 5 4" xfId="10612"/>
    <cellStyle name="Percent 48 3 6" xfId="3292"/>
    <cellStyle name="Percent 48 3 6 2" xfId="11100"/>
    <cellStyle name="Percent 48 3 7" xfId="5732"/>
    <cellStyle name="Percent 48 3 7 2" xfId="13540"/>
    <cellStyle name="Percent 48 3 8" xfId="8172"/>
    <cellStyle name="Percent 48 3 8 2" xfId="15980"/>
    <cellStyle name="Percent 48 3 9" xfId="8660"/>
    <cellStyle name="Percent 48 4" xfId="1096"/>
    <cellStyle name="Percent 48 4 2" xfId="3536"/>
    <cellStyle name="Percent 48 4 2 2" xfId="11344"/>
    <cellStyle name="Percent 48 4 3" xfId="5976"/>
    <cellStyle name="Percent 48 4 3 2" xfId="13784"/>
    <cellStyle name="Percent 48 4 4" xfId="8904"/>
    <cellStyle name="Percent 48 5" xfId="1584"/>
    <cellStyle name="Percent 48 5 2" xfId="4024"/>
    <cellStyle name="Percent 48 5 2 2" xfId="11832"/>
    <cellStyle name="Percent 48 5 3" xfId="6464"/>
    <cellStyle name="Percent 48 5 3 2" xfId="14272"/>
    <cellStyle name="Percent 48 5 4" xfId="9392"/>
    <cellStyle name="Percent 48 6" xfId="2072"/>
    <cellStyle name="Percent 48 6 2" xfId="4512"/>
    <cellStyle name="Percent 48 6 2 2" xfId="12320"/>
    <cellStyle name="Percent 48 6 3" xfId="6952"/>
    <cellStyle name="Percent 48 6 3 2" xfId="14760"/>
    <cellStyle name="Percent 48 6 4" xfId="9880"/>
    <cellStyle name="Percent 48 7" xfId="2560"/>
    <cellStyle name="Percent 48 7 2" xfId="5000"/>
    <cellStyle name="Percent 48 7 2 2" xfId="12808"/>
    <cellStyle name="Percent 48 7 3" xfId="7440"/>
    <cellStyle name="Percent 48 7 3 2" xfId="15248"/>
    <cellStyle name="Percent 48 7 4" xfId="10368"/>
    <cellStyle name="Percent 48 8" xfId="3048"/>
    <cellStyle name="Percent 48 8 2" xfId="10856"/>
    <cellStyle name="Percent 48 9" xfId="5488"/>
    <cellStyle name="Percent 48 9 2" xfId="13296"/>
    <cellStyle name="Percent 49" xfId="608"/>
    <cellStyle name="Percent 49 10" xfId="7929"/>
    <cellStyle name="Percent 49 10 2" xfId="15737"/>
    <cellStyle name="Percent 49 11" xfId="8417"/>
    <cellStyle name="Percent 49 2" xfId="730"/>
    <cellStyle name="Percent 49 2 10" xfId="8539"/>
    <cellStyle name="Percent 49 2 2" xfId="975"/>
    <cellStyle name="Percent 49 2 2 2" xfId="1463"/>
    <cellStyle name="Percent 49 2 2 2 2" xfId="3903"/>
    <cellStyle name="Percent 49 2 2 2 2 2" xfId="11711"/>
    <cellStyle name="Percent 49 2 2 2 3" xfId="6343"/>
    <cellStyle name="Percent 49 2 2 2 3 2" xfId="14151"/>
    <cellStyle name="Percent 49 2 2 2 4" xfId="9271"/>
    <cellStyle name="Percent 49 2 2 3" xfId="1951"/>
    <cellStyle name="Percent 49 2 2 3 2" xfId="4391"/>
    <cellStyle name="Percent 49 2 2 3 2 2" xfId="12199"/>
    <cellStyle name="Percent 49 2 2 3 3" xfId="6831"/>
    <cellStyle name="Percent 49 2 2 3 3 2" xfId="14639"/>
    <cellStyle name="Percent 49 2 2 3 4" xfId="9759"/>
    <cellStyle name="Percent 49 2 2 4" xfId="2439"/>
    <cellStyle name="Percent 49 2 2 4 2" xfId="4879"/>
    <cellStyle name="Percent 49 2 2 4 2 2" xfId="12687"/>
    <cellStyle name="Percent 49 2 2 4 3" xfId="7319"/>
    <cellStyle name="Percent 49 2 2 4 3 2" xfId="15127"/>
    <cellStyle name="Percent 49 2 2 4 4" xfId="10247"/>
    <cellStyle name="Percent 49 2 2 5" xfId="2927"/>
    <cellStyle name="Percent 49 2 2 5 2" xfId="5367"/>
    <cellStyle name="Percent 49 2 2 5 2 2" xfId="13175"/>
    <cellStyle name="Percent 49 2 2 5 3" xfId="7807"/>
    <cellStyle name="Percent 49 2 2 5 3 2" xfId="15615"/>
    <cellStyle name="Percent 49 2 2 5 4" xfId="10735"/>
    <cellStyle name="Percent 49 2 2 6" xfId="3415"/>
    <cellStyle name="Percent 49 2 2 6 2" xfId="11223"/>
    <cellStyle name="Percent 49 2 2 7" xfId="5855"/>
    <cellStyle name="Percent 49 2 2 7 2" xfId="13663"/>
    <cellStyle name="Percent 49 2 2 8" xfId="8295"/>
    <cellStyle name="Percent 49 2 2 8 2" xfId="16103"/>
    <cellStyle name="Percent 49 2 2 9" xfId="8783"/>
    <cellStyle name="Percent 49 2 3" xfId="1219"/>
    <cellStyle name="Percent 49 2 3 2" xfId="3659"/>
    <cellStyle name="Percent 49 2 3 2 2" xfId="11467"/>
    <cellStyle name="Percent 49 2 3 3" xfId="6099"/>
    <cellStyle name="Percent 49 2 3 3 2" xfId="13907"/>
    <cellStyle name="Percent 49 2 3 4" xfId="9027"/>
    <cellStyle name="Percent 49 2 4" xfId="1707"/>
    <cellStyle name="Percent 49 2 4 2" xfId="4147"/>
    <cellStyle name="Percent 49 2 4 2 2" xfId="11955"/>
    <cellStyle name="Percent 49 2 4 3" xfId="6587"/>
    <cellStyle name="Percent 49 2 4 3 2" xfId="14395"/>
    <cellStyle name="Percent 49 2 4 4" xfId="9515"/>
    <cellStyle name="Percent 49 2 5" xfId="2195"/>
    <cellStyle name="Percent 49 2 5 2" xfId="4635"/>
    <cellStyle name="Percent 49 2 5 2 2" xfId="12443"/>
    <cellStyle name="Percent 49 2 5 3" xfId="7075"/>
    <cellStyle name="Percent 49 2 5 3 2" xfId="14883"/>
    <cellStyle name="Percent 49 2 5 4" xfId="10003"/>
    <cellStyle name="Percent 49 2 6" xfId="2683"/>
    <cellStyle name="Percent 49 2 6 2" xfId="5123"/>
    <cellStyle name="Percent 49 2 6 2 2" xfId="12931"/>
    <cellStyle name="Percent 49 2 6 3" xfId="7563"/>
    <cellStyle name="Percent 49 2 6 3 2" xfId="15371"/>
    <cellStyle name="Percent 49 2 6 4" xfId="10491"/>
    <cellStyle name="Percent 49 2 7" xfId="3171"/>
    <cellStyle name="Percent 49 2 7 2" xfId="10979"/>
    <cellStyle name="Percent 49 2 8" xfId="5611"/>
    <cellStyle name="Percent 49 2 8 2" xfId="13419"/>
    <cellStyle name="Percent 49 2 9" xfId="8051"/>
    <cellStyle name="Percent 49 2 9 2" xfId="15859"/>
    <cellStyle name="Percent 49 3" xfId="853"/>
    <cellStyle name="Percent 49 3 2" xfId="1341"/>
    <cellStyle name="Percent 49 3 2 2" xfId="3781"/>
    <cellStyle name="Percent 49 3 2 2 2" xfId="11589"/>
    <cellStyle name="Percent 49 3 2 3" xfId="6221"/>
    <cellStyle name="Percent 49 3 2 3 2" xfId="14029"/>
    <cellStyle name="Percent 49 3 2 4" xfId="9149"/>
    <cellStyle name="Percent 49 3 3" xfId="1829"/>
    <cellStyle name="Percent 49 3 3 2" xfId="4269"/>
    <cellStyle name="Percent 49 3 3 2 2" xfId="12077"/>
    <cellStyle name="Percent 49 3 3 3" xfId="6709"/>
    <cellStyle name="Percent 49 3 3 3 2" xfId="14517"/>
    <cellStyle name="Percent 49 3 3 4" xfId="9637"/>
    <cellStyle name="Percent 49 3 4" xfId="2317"/>
    <cellStyle name="Percent 49 3 4 2" xfId="4757"/>
    <cellStyle name="Percent 49 3 4 2 2" xfId="12565"/>
    <cellStyle name="Percent 49 3 4 3" xfId="7197"/>
    <cellStyle name="Percent 49 3 4 3 2" xfId="15005"/>
    <cellStyle name="Percent 49 3 4 4" xfId="10125"/>
    <cellStyle name="Percent 49 3 5" xfId="2805"/>
    <cellStyle name="Percent 49 3 5 2" xfId="5245"/>
    <cellStyle name="Percent 49 3 5 2 2" xfId="13053"/>
    <cellStyle name="Percent 49 3 5 3" xfId="7685"/>
    <cellStyle name="Percent 49 3 5 3 2" xfId="15493"/>
    <cellStyle name="Percent 49 3 5 4" xfId="10613"/>
    <cellStyle name="Percent 49 3 6" xfId="3293"/>
    <cellStyle name="Percent 49 3 6 2" xfId="11101"/>
    <cellStyle name="Percent 49 3 7" xfId="5733"/>
    <cellStyle name="Percent 49 3 7 2" xfId="13541"/>
    <cellStyle name="Percent 49 3 8" xfId="8173"/>
    <cellStyle name="Percent 49 3 8 2" xfId="15981"/>
    <cellStyle name="Percent 49 3 9" xfId="8661"/>
    <cellStyle name="Percent 49 4" xfId="1097"/>
    <cellStyle name="Percent 49 4 2" xfId="3537"/>
    <cellStyle name="Percent 49 4 2 2" xfId="11345"/>
    <cellStyle name="Percent 49 4 3" xfId="5977"/>
    <cellStyle name="Percent 49 4 3 2" xfId="13785"/>
    <cellStyle name="Percent 49 4 4" xfId="8905"/>
    <cellStyle name="Percent 49 5" xfId="1585"/>
    <cellStyle name="Percent 49 5 2" xfId="4025"/>
    <cellStyle name="Percent 49 5 2 2" xfId="11833"/>
    <cellStyle name="Percent 49 5 3" xfId="6465"/>
    <cellStyle name="Percent 49 5 3 2" xfId="14273"/>
    <cellStyle name="Percent 49 5 4" xfId="9393"/>
    <cellStyle name="Percent 49 6" xfId="2073"/>
    <cellStyle name="Percent 49 6 2" xfId="4513"/>
    <cellStyle name="Percent 49 6 2 2" xfId="12321"/>
    <cellStyle name="Percent 49 6 3" xfId="6953"/>
    <cellStyle name="Percent 49 6 3 2" xfId="14761"/>
    <cellStyle name="Percent 49 6 4" xfId="9881"/>
    <cellStyle name="Percent 49 7" xfId="2561"/>
    <cellStyle name="Percent 49 7 2" xfId="5001"/>
    <cellStyle name="Percent 49 7 2 2" xfId="12809"/>
    <cellStyle name="Percent 49 7 3" xfId="7441"/>
    <cellStyle name="Percent 49 7 3 2" xfId="15249"/>
    <cellStyle name="Percent 49 7 4" xfId="10369"/>
    <cellStyle name="Percent 49 8" xfId="3049"/>
    <cellStyle name="Percent 49 8 2" xfId="10857"/>
    <cellStyle name="Percent 49 9" xfId="5489"/>
    <cellStyle name="Percent 49 9 2" xfId="13297"/>
    <cellStyle name="Percent 5" xfId="311"/>
    <cellStyle name="Percent 5 10" xfId="5387"/>
    <cellStyle name="Percent 5 10 2" xfId="13195"/>
    <cellStyle name="Percent 5 11" xfId="7827"/>
    <cellStyle name="Percent 5 11 2" xfId="15635"/>
    <cellStyle name="Percent 5 12" xfId="8315"/>
    <cellStyle name="Percent 5 2" xfId="598"/>
    <cellStyle name="Percent 5 2 10" xfId="7919"/>
    <cellStyle name="Percent 5 2 10 2" xfId="15727"/>
    <cellStyle name="Percent 5 2 11" xfId="8407"/>
    <cellStyle name="Percent 5 2 2" xfId="720"/>
    <cellStyle name="Percent 5 2 2 10" xfId="8529"/>
    <cellStyle name="Percent 5 2 2 2" xfId="965"/>
    <cellStyle name="Percent 5 2 2 2 2" xfId="1453"/>
    <cellStyle name="Percent 5 2 2 2 2 2" xfId="3893"/>
    <cellStyle name="Percent 5 2 2 2 2 2 2" xfId="11701"/>
    <cellStyle name="Percent 5 2 2 2 2 3" xfId="6333"/>
    <cellStyle name="Percent 5 2 2 2 2 3 2" xfId="14141"/>
    <cellStyle name="Percent 5 2 2 2 2 4" xfId="9261"/>
    <cellStyle name="Percent 5 2 2 2 3" xfId="1941"/>
    <cellStyle name="Percent 5 2 2 2 3 2" xfId="4381"/>
    <cellStyle name="Percent 5 2 2 2 3 2 2" xfId="12189"/>
    <cellStyle name="Percent 5 2 2 2 3 3" xfId="6821"/>
    <cellStyle name="Percent 5 2 2 2 3 3 2" xfId="14629"/>
    <cellStyle name="Percent 5 2 2 2 3 4" xfId="9749"/>
    <cellStyle name="Percent 5 2 2 2 4" xfId="2429"/>
    <cellStyle name="Percent 5 2 2 2 4 2" xfId="4869"/>
    <cellStyle name="Percent 5 2 2 2 4 2 2" xfId="12677"/>
    <cellStyle name="Percent 5 2 2 2 4 3" xfId="7309"/>
    <cellStyle name="Percent 5 2 2 2 4 3 2" xfId="15117"/>
    <cellStyle name="Percent 5 2 2 2 4 4" xfId="10237"/>
    <cellStyle name="Percent 5 2 2 2 5" xfId="2917"/>
    <cellStyle name="Percent 5 2 2 2 5 2" xfId="5357"/>
    <cellStyle name="Percent 5 2 2 2 5 2 2" xfId="13165"/>
    <cellStyle name="Percent 5 2 2 2 5 3" xfId="7797"/>
    <cellStyle name="Percent 5 2 2 2 5 3 2" xfId="15605"/>
    <cellStyle name="Percent 5 2 2 2 5 4" xfId="10725"/>
    <cellStyle name="Percent 5 2 2 2 6" xfId="3405"/>
    <cellStyle name="Percent 5 2 2 2 6 2" xfId="11213"/>
    <cellStyle name="Percent 5 2 2 2 7" xfId="5845"/>
    <cellStyle name="Percent 5 2 2 2 7 2" xfId="13653"/>
    <cellStyle name="Percent 5 2 2 2 8" xfId="8285"/>
    <cellStyle name="Percent 5 2 2 2 8 2" xfId="16093"/>
    <cellStyle name="Percent 5 2 2 2 9" xfId="8773"/>
    <cellStyle name="Percent 5 2 2 3" xfId="1209"/>
    <cellStyle name="Percent 5 2 2 3 2" xfId="3649"/>
    <cellStyle name="Percent 5 2 2 3 2 2" xfId="11457"/>
    <cellStyle name="Percent 5 2 2 3 3" xfId="6089"/>
    <cellStyle name="Percent 5 2 2 3 3 2" xfId="13897"/>
    <cellStyle name="Percent 5 2 2 3 4" xfId="9017"/>
    <cellStyle name="Percent 5 2 2 4" xfId="1697"/>
    <cellStyle name="Percent 5 2 2 4 2" xfId="4137"/>
    <cellStyle name="Percent 5 2 2 4 2 2" xfId="11945"/>
    <cellStyle name="Percent 5 2 2 4 3" xfId="6577"/>
    <cellStyle name="Percent 5 2 2 4 3 2" xfId="14385"/>
    <cellStyle name="Percent 5 2 2 4 4" xfId="9505"/>
    <cellStyle name="Percent 5 2 2 5" xfId="2185"/>
    <cellStyle name="Percent 5 2 2 5 2" xfId="4625"/>
    <cellStyle name="Percent 5 2 2 5 2 2" xfId="12433"/>
    <cellStyle name="Percent 5 2 2 5 3" xfId="7065"/>
    <cellStyle name="Percent 5 2 2 5 3 2" xfId="14873"/>
    <cellStyle name="Percent 5 2 2 5 4" xfId="9993"/>
    <cellStyle name="Percent 5 2 2 6" xfId="2673"/>
    <cellStyle name="Percent 5 2 2 6 2" xfId="5113"/>
    <cellStyle name="Percent 5 2 2 6 2 2" xfId="12921"/>
    <cellStyle name="Percent 5 2 2 6 3" xfId="7553"/>
    <cellStyle name="Percent 5 2 2 6 3 2" xfId="15361"/>
    <cellStyle name="Percent 5 2 2 6 4" xfId="10481"/>
    <cellStyle name="Percent 5 2 2 7" xfId="3161"/>
    <cellStyle name="Percent 5 2 2 7 2" xfId="10969"/>
    <cellStyle name="Percent 5 2 2 8" xfId="5601"/>
    <cellStyle name="Percent 5 2 2 8 2" xfId="13409"/>
    <cellStyle name="Percent 5 2 2 9" xfId="8041"/>
    <cellStyle name="Percent 5 2 2 9 2" xfId="15849"/>
    <cellStyle name="Percent 5 2 3" xfId="843"/>
    <cellStyle name="Percent 5 2 3 2" xfId="1331"/>
    <cellStyle name="Percent 5 2 3 2 2" xfId="3771"/>
    <cellStyle name="Percent 5 2 3 2 2 2" xfId="11579"/>
    <cellStyle name="Percent 5 2 3 2 3" xfId="6211"/>
    <cellStyle name="Percent 5 2 3 2 3 2" xfId="14019"/>
    <cellStyle name="Percent 5 2 3 2 4" xfId="9139"/>
    <cellStyle name="Percent 5 2 3 3" xfId="1819"/>
    <cellStyle name="Percent 5 2 3 3 2" xfId="4259"/>
    <cellStyle name="Percent 5 2 3 3 2 2" xfId="12067"/>
    <cellStyle name="Percent 5 2 3 3 3" xfId="6699"/>
    <cellStyle name="Percent 5 2 3 3 3 2" xfId="14507"/>
    <cellStyle name="Percent 5 2 3 3 4" xfId="9627"/>
    <cellStyle name="Percent 5 2 3 4" xfId="2307"/>
    <cellStyle name="Percent 5 2 3 4 2" xfId="4747"/>
    <cellStyle name="Percent 5 2 3 4 2 2" xfId="12555"/>
    <cellStyle name="Percent 5 2 3 4 3" xfId="7187"/>
    <cellStyle name="Percent 5 2 3 4 3 2" xfId="14995"/>
    <cellStyle name="Percent 5 2 3 4 4" xfId="10115"/>
    <cellStyle name="Percent 5 2 3 5" xfId="2795"/>
    <cellStyle name="Percent 5 2 3 5 2" xfId="5235"/>
    <cellStyle name="Percent 5 2 3 5 2 2" xfId="13043"/>
    <cellStyle name="Percent 5 2 3 5 3" xfId="7675"/>
    <cellStyle name="Percent 5 2 3 5 3 2" xfId="15483"/>
    <cellStyle name="Percent 5 2 3 5 4" xfId="10603"/>
    <cellStyle name="Percent 5 2 3 6" xfId="3283"/>
    <cellStyle name="Percent 5 2 3 6 2" xfId="11091"/>
    <cellStyle name="Percent 5 2 3 7" xfId="5723"/>
    <cellStyle name="Percent 5 2 3 7 2" xfId="13531"/>
    <cellStyle name="Percent 5 2 3 8" xfId="8163"/>
    <cellStyle name="Percent 5 2 3 8 2" xfId="15971"/>
    <cellStyle name="Percent 5 2 3 9" xfId="8651"/>
    <cellStyle name="Percent 5 2 4" xfId="1087"/>
    <cellStyle name="Percent 5 2 4 2" xfId="3527"/>
    <cellStyle name="Percent 5 2 4 2 2" xfId="11335"/>
    <cellStyle name="Percent 5 2 4 3" xfId="5967"/>
    <cellStyle name="Percent 5 2 4 3 2" xfId="13775"/>
    <cellStyle name="Percent 5 2 4 4" xfId="8895"/>
    <cellStyle name="Percent 5 2 5" xfId="1575"/>
    <cellStyle name="Percent 5 2 5 2" xfId="4015"/>
    <cellStyle name="Percent 5 2 5 2 2" xfId="11823"/>
    <cellStyle name="Percent 5 2 5 3" xfId="6455"/>
    <cellStyle name="Percent 5 2 5 3 2" xfId="14263"/>
    <cellStyle name="Percent 5 2 5 4" xfId="9383"/>
    <cellStyle name="Percent 5 2 6" xfId="2063"/>
    <cellStyle name="Percent 5 2 6 2" xfId="4503"/>
    <cellStyle name="Percent 5 2 6 2 2" xfId="12311"/>
    <cellStyle name="Percent 5 2 6 3" xfId="6943"/>
    <cellStyle name="Percent 5 2 6 3 2" xfId="14751"/>
    <cellStyle name="Percent 5 2 6 4" xfId="9871"/>
    <cellStyle name="Percent 5 2 7" xfId="2551"/>
    <cellStyle name="Percent 5 2 7 2" xfId="4991"/>
    <cellStyle name="Percent 5 2 7 2 2" xfId="12799"/>
    <cellStyle name="Percent 5 2 7 3" xfId="7431"/>
    <cellStyle name="Percent 5 2 7 3 2" xfId="15239"/>
    <cellStyle name="Percent 5 2 7 4" xfId="10359"/>
    <cellStyle name="Percent 5 2 8" xfId="3039"/>
    <cellStyle name="Percent 5 2 8 2" xfId="10847"/>
    <cellStyle name="Percent 5 2 9" xfId="5479"/>
    <cellStyle name="Percent 5 2 9 2" xfId="13287"/>
    <cellStyle name="Percent 5 3" xfId="628"/>
    <cellStyle name="Percent 5 3 10" xfId="8437"/>
    <cellStyle name="Percent 5 3 2" xfId="873"/>
    <cellStyle name="Percent 5 3 2 2" xfId="1361"/>
    <cellStyle name="Percent 5 3 2 2 2" xfId="3801"/>
    <cellStyle name="Percent 5 3 2 2 2 2" xfId="11609"/>
    <cellStyle name="Percent 5 3 2 2 3" xfId="6241"/>
    <cellStyle name="Percent 5 3 2 2 3 2" xfId="14049"/>
    <cellStyle name="Percent 5 3 2 2 4" xfId="9169"/>
    <cellStyle name="Percent 5 3 2 3" xfId="1849"/>
    <cellStyle name="Percent 5 3 2 3 2" xfId="4289"/>
    <cellStyle name="Percent 5 3 2 3 2 2" xfId="12097"/>
    <cellStyle name="Percent 5 3 2 3 3" xfId="6729"/>
    <cellStyle name="Percent 5 3 2 3 3 2" xfId="14537"/>
    <cellStyle name="Percent 5 3 2 3 4" xfId="9657"/>
    <cellStyle name="Percent 5 3 2 4" xfId="2337"/>
    <cellStyle name="Percent 5 3 2 4 2" xfId="4777"/>
    <cellStyle name="Percent 5 3 2 4 2 2" xfId="12585"/>
    <cellStyle name="Percent 5 3 2 4 3" xfId="7217"/>
    <cellStyle name="Percent 5 3 2 4 3 2" xfId="15025"/>
    <cellStyle name="Percent 5 3 2 4 4" xfId="10145"/>
    <cellStyle name="Percent 5 3 2 5" xfId="2825"/>
    <cellStyle name="Percent 5 3 2 5 2" xfId="5265"/>
    <cellStyle name="Percent 5 3 2 5 2 2" xfId="13073"/>
    <cellStyle name="Percent 5 3 2 5 3" xfId="7705"/>
    <cellStyle name="Percent 5 3 2 5 3 2" xfId="15513"/>
    <cellStyle name="Percent 5 3 2 5 4" xfId="10633"/>
    <cellStyle name="Percent 5 3 2 6" xfId="3313"/>
    <cellStyle name="Percent 5 3 2 6 2" xfId="11121"/>
    <cellStyle name="Percent 5 3 2 7" xfId="5753"/>
    <cellStyle name="Percent 5 3 2 7 2" xfId="13561"/>
    <cellStyle name="Percent 5 3 2 8" xfId="8193"/>
    <cellStyle name="Percent 5 3 2 8 2" xfId="16001"/>
    <cellStyle name="Percent 5 3 2 9" xfId="8681"/>
    <cellStyle name="Percent 5 3 3" xfId="1117"/>
    <cellStyle name="Percent 5 3 3 2" xfId="3557"/>
    <cellStyle name="Percent 5 3 3 2 2" xfId="11365"/>
    <cellStyle name="Percent 5 3 3 3" xfId="5997"/>
    <cellStyle name="Percent 5 3 3 3 2" xfId="13805"/>
    <cellStyle name="Percent 5 3 3 4" xfId="8925"/>
    <cellStyle name="Percent 5 3 4" xfId="1605"/>
    <cellStyle name="Percent 5 3 4 2" xfId="4045"/>
    <cellStyle name="Percent 5 3 4 2 2" xfId="11853"/>
    <cellStyle name="Percent 5 3 4 3" xfId="6485"/>
    <cellStyle name="Percent 5 3 4 3 2" xfId="14293"/>
    <cellStyle name="Percent 5 3 4 4" xfId="9413"/>
    <cellStyle name="Percent 5 3 5" xfId="2093"/>
    <cellStyle name="Percent 5 3 5 2" xfId="4533"/>
    <cellStyle name="Percent 5 3 5 2 2" xfId="12341"/>
    <cellStyle name="Percent 5 3 5 3" xfId="6973"/>
    <cellStyle name="Percent 5 3 5 3 2" xfId="14781"/>
    <cellStyle name="Percent 5 3 5 4" xfId="9901"/>
    <cellStyle name="Percent 5 3 6" xfId="2581"/>
    <cellStyle name="Percent 5 3 6 2" xfId="5021"/>
    <cellStyle name="Percent 5 3 6 2 2" xfId="12829"/>
    <cellStyle name="Percent 5 3 6 3" xfId="7461"/>
    <cellStyle name="Percent 5 3 6 3 2" xfId="15269"/>
    <cellStyle name="Percent 5 3 6 4" xfId="10389"/>
    <cellStyle name="Percent 5 3 7" xfId="3069"/>
    <cellStyle name="Percent 5 3 7 2" xfId="10877"/>
    <cellStyle name="Percent 5 3 8" xfId="5509"/>
    <cellStyle name="Percent 5 3 8 2" xfId="13317"/>
    <cellStyle name="Percent 5 3 9" xfId="7949"/>
    <cellStyle name="Percent 5 3 9 2" xfId="15757"/>
    <cellStyle name="Percent 5 4" xfId="751"/>
    <cellStyle name="Percent 5 4 2" xfId="1239"/>
    <cellStyle name="Percent 5 4 2 2" xfId="3679"/>
    <cellStyle name="Percent 5 4 2 2 2" xfId="11487"/>
    <cellStyle name="Percent 5 4 2 3" xfId="6119"/>
    <cellStyle name="Percent 5 4 2 3 2" xfId="13927"/>
    <cellStyle name="Percent 5 4 2 4" xfId="9047"/>
    <cellStyle name="Percent 5 4 3" xfId="1727"/>
    <cellStyle name="Percent 5 4 3 2" xfId="4167"/>
    <cellStyle name="Percent 5 4 3 2 2" xfId="11975"/>
    <cellStyle name="Percent 5 4 3 3" xfId="6607"/>
    <cellStyle name="Percent 5 4 3 3 2" xfId="14415"/>
    <cellStyle name="Percent 5 4 3 4" xfId="9535"/>
    <cellStyle name="Percent 5 4 4" xfId="2215"/>
    <cellStyle name="Percent 5 4 4 2" xfId="4655"/>
    <cellStyle name="Percent 5 4 4 2 2" xfId="12463"/>
    <cellStyle name="Percent 5 4 4 3" xfId="7095"/>
    <cellStyle name="Percent 5 4 4 3 2" xfId="14903"/>
    <cellStyle name="Percent 5 4 4 4" xfId="10023"/>
    <cellStyle name="Percent 5 4 5" xfId="2703"/>
    <cellStyle name="Percent 5 4 5 2" xfId="5143"/>
    <cellStyle name="Percent 5 4 5 2 2" xfId="12951"/>
    <cellStyle name="Percent 5 4 5 3" xfId="7583"/>
    <cellStyle name="Percent 5 4 5 3 2" xfId="15391"/>
    <cellStyle name="Percent 5 4 5 4" xfId="10511"/>
    <cellStyle name="Percent 5 4 6" xfId="3191"/>
    <cellStyle name="Percent 5 4 6 2" xfId="10999"/>
    <cellStyle name="Percent 5 4 7" xfId="5631"/>
    <cellStyle name="Percent 5 4 7 2" xfId="13439"/>
    <cellStyle name="Percent 5 4 8" xfId="8071"/>
    <cellStyle name="Percent 5 4 8 2" xfId="15879"/>
    <cellStyle name="Percent 5 4 9" xfId="8559"/>
    <cellStyle name="Percent 5 5" xfId="995"/>
    <cellStyle name="Percent 5 5 2" xfId="3435"/>
    <cellStyle name="Percent 5 5 2 2" xfId="11243"/>
    <cellStyle name="Percent 5 5 3" xfId="5875"/>
    <cellStyle name="Percent 5 5 3 2" xfId="13683"/>
    <cellStyle name="Percent 5 5 4" xfId="8803"/>
    <cellStyle name="Percent 5 6" xfId="1483"/>
    <cellStyle name="Percent 5 6 2" xfId="3923"/>
    <cellStyle name="Percent 5 6 2 2" xfId="11731"/>
    <cellStyle name="Percent 5 6 3" xfId="6363"/>
    <cellStyle name="Percent 5 6 3 2" xfId="14171"/>
    <cellStyle name="Percent 5 6 4" xfId="9291"/>
    <cellStyle name="Percent 5 7" xfId="1971"/>
    <cellStyle name="Percent 5 7 2" xfId="4411"/>
    <cellStyle name="Percent 5 7 2 2" xfId="12219"/>
    <cellStyle name="Percent 5 7 3" xfId="6851"/>
    <cellStyle name="Percent 5 7 3 2" xfId="14659"/>
    <cellStyle name="Percent 5 7 4" xfId="9779"/>
    <cellStyle name="Percent 5 8" xfId="2459"/>
    <cellStyle name="Percent 5 8 2" xfId="4899"/>
    <cellStyle name="Percent 5 8 2 2" xfId="12707"/>
    <cellStyle name="Percent 5 8 3" xfId="7339"/>
    <cellStyle name="Percent 5 8 3 2" xfId="15147"/>
    <cellStyle name="Percent 5 8 4" xfId="10267"/>
    <cellStyle name="Percent 5 9" xfId="2947"/>
    <cellStyle name="Percent 5 9 2" xfId="10755"/>
    <cellStyle name="Percent 50" xfId="609"/>
    <cellStyle name="Percent 50 10" xfId="7930"/>
    <cellStyle name="Percent 50 10 2" xfId="15738"/>
    <cellStyle name="Percent 50 11" xfId="8418"/>
    <cellStyle name="Percent 50 2" xfId="731"/>
    <cellStyle name="Percent 50 2 10" xfId="8540"/>
    <cellStyle name="Percent 50 2 2" xfId="976"/>
    <cellStyle name="Percent 50 2 2 2" xfId="1464"/>
    <cellStyle name="Percent 50 2 2 2 2" xfId="3904"/>
    <cellStyle name="Percent 50 2 2 2 2 2" xfId="11712"/>
    <cellStyle name="Percent 50 2 2 2 3" xfId="6344"/>
    <cellStyle name="Percent 50 2 2 2 3 2" xfId="14152"/>
    <cellStyle name="Percent 50 2 2 2 4" xfId="9272"/>
    <cellStyle name="Percent 50 2 2 3" xfId="1952"/>
    <cellStyle name="Percent 50 2 2 3 2" xfId="4392"/>
    <cellStyle name="Percent 50 2 2 3 2 2" xfId="12200"/>
    <cellStyle name="Percent 50 2 2 3 3" xfId="6832"/>
    <cellStyle name="Percent 50 2 2 3 3 2" xfId="14640"/>
    <cellStyle name="Percent 50 2 2 3 4" xfId="9760"/>
    <cellStyle name="Percent 50 2 2 4" xfId="2440"/>
    <cellStyle name="Percent 50 2 2 4 2" xfId="4880"/>
    <cellStyle name="Percent 50 2 2 4 2 2" xfId="12688"/>
    <cellStyle name="Percent 50 2 2 4 3" xfId="7320"/>
    <cellStyle name="Percent 50 2 2 4 3 2" xfId="15128"/>
    <cellStyle name="Percent 50 2 2 4 4" xfId="10248"/>
    <cellStyle name="Percent 50 2 2 5" xfId="2928"/>
    <cellStyle name="Percent 50 2 2 5 2" xfId="5368"/>
    <cellStyle name="Percent 50 2 2 5 2 2" xfId="13176"/>
    <cellStyle name="Percent 50 2 2 5 3" xfId="7808"/>
    <cellStyle name="Percent 50 2 2 5 3 2" xfId="15616"/>
    <cellStyle name="Percent 50 2 2 5 4" xfId="10736"/>
    <cellStyle name="Percent 50 2 2 6" xfId="3416"/>
    <cellStyle name="Percent 50 2 2 6 2" xfId="11224"/>
    <cellStyle name="Percent 50 2 2 7" xfId="5856"/>
    <cellStyle name="Percent 50 2 2 7 2" xfId="13664"/>
    <cellStyle name="Percent 50 2 2 8" xfId="8296"/>
    <cellStyle name="Percent 50 2 2 8 2" xfId="16104"/>
    <cellStyle name="Percent 50 2 2 9" xfId="8784"/>
    <cellStyle name="Percent 50 2 3" xfId="1220"/>
    <cellStyle name="Percent 50 2 3 2" xfId="3660"/>
    <cellStyle name="Percent 50 2 3 2 2" xfId="11468"/>
    <cellStyle name="Percent 50 2 3 3" xfId="6100"/>
    <cellStyle name="Percent 50 2 3 3 2" xfId="13908"/>
    <cellStyle name="Percent 50 2 3 4" xfId="9028"/>
    <cellStyle name="Percent 50 2 4" xfId="1708"/>
    <cellStyle name="Percent 50 2 4 2" xfId="4148"/>
    <cellStyle name="Percent 50 2 4 2 2" xfId="11956"/>
    <cellStyle name="Percent 50 2 4 3" xfId="6588"/>
    <cellStyle name="Percent 50 2 4 3 2" xfId="14396"/>
    <cellStyle name="Percent 50 2 4 4" xfId="9516"/>
    <cellStyle name="Percent 50 2 5" xfId="2196"/>
    <cellStyle name="Percent 50 2 5 2" xfId="4636"/>
    <cellStyle name="Percent 50 2 5 2 2" xfId="12444"/>
    <cellStyle name="Percent 50 2 5 3" xfId="7076"/>
    <cellStyle name="Percent 50 2 5 3 2" xfId="14884"/>
    <cellStyle name="Percent 50 2 5 4" xfId="10004"/>
    <cellStyle name="Percent 50 2 6" xfId="2684"/>
    <cellStyle name="Percent 50 2 6 2" xfId="5124"/>
    <cellStyle name="Percent 50 2 6 2 2" xfId="12932"/>
    <cellStyle name="Percent 50 2 6 3" xfId="7564"/>
    <cellStyle name="Percent 50 2 6 3 2" xfId="15372"/>
    <cellStyle name="Percent 50 2 6 4" xfId="10492"/>
    <cellStyle name="Percent 50 2 7" xfId="3172"/>
    <cellStyle name="Percent 50 2 7 2" xfId="10980"/>
    <cellStyle name="Percent 50 2 8" xfId="5612"/>
    <cellStyle name="Percent 50 2 8 2" xfId="13420"/>
    <cellStyle name="Percent 50 2 9" xfId="8052"/>
    <cellStyle name="Percent 50 2 9 2" xfId="15860"/>
    <cellStyle name="Percent 50 3" xfId="854"/>
    <cellStyle name="Percent 50 3 2" xfId="1342"/>
    <cellStyle name="Percent 50 3 2 2" xfId="3782"/>
    <cellStyle name="Percent 50 3 2 2 2" xfId="11590"/>
    <cellStyle name="Percent 50 3 2 3" xfId="6222"/>
    <cellStyle name="Percent 50 3 2 3 2" xfId="14030"/>
    <cellStyle name="Percent 50 3 2 4" xfId="9150"/>
    <cellStyle name="Percent 50 3 3" xfId="1830"/>
    <cellStyle name="Percent 50 3 3 2" xfId="4270"/>
    <cellStyle name="Percent 50 3 3 2 2" xfId="12078"/>
    <cellStyle name="Percent 50 3 3 3" xfId="6710"/>
    <cellStyle name="Percent 50 3 3 3 2" xfId="14518"/>
    <cellStyle name="Percent 50 3 3 4" xfId="9638"/>
    <cellStyle name="Percent 50 3 4" xfId="2318"/>
    <cellStyle name="Percent 50 3 4 2" xfId="4758"/>
    <cellStyle name="Percent 50 3 4 2 2" xfId="12566"/>
    <cellStyle name="Percent 50 3 4 3" xfId="7198"/>
    <cellStyle name="Percent 50 3 4 3 2" xfId="15006"/>
    <cellStyle name="Percent 50 3 4 4" xfId="10126"/>
    <cellStyle name="Percent 50 3 5" xfId="2806"/>
    <cellStyle name="Percent 50 3 5 2" xfId="5246"/>
    <cellStyle name="Percent 50 3 5 2 2" xfId="13054"/>
    <cellStyle name="Percent 50 3 5 3" xfId="7686"/>
    <cellStyle name="Percent 50 3 5 3 2" xfId="15494"/>
    <cellStyle name="Percent 50 3 5 4" xfId="10614"/>
    <cellStyle name="Percent 50 3 6" xfId="3294"/>
    <cellStyle name="Percent 50 3 6 2" xfId="11102"/>
    <cellStyle name="Percent 50 3 7" xfId="5734"/>
    <cellStyle name="Percent 50 3 7 2" xfId="13542"/>
    <cellStyle name="Percent 50 3 8" xfId="8174"/>
    <cellStyle name="Percent 50 3 8 2" xfId="15982"/>
    <cellStyle name="Percent 50 3 9" xfId="8662"/>
    <cellStyle name="Percent 50 4" xfId="1098"/>
    <cellStyle name="Percent 50 4 2" xfId="3538"/>
    <cellStyle name="Percent 50 4 2 2" xfId="11346"/>
    <cellStyle name="Percent 50 4 3" xfId="5978"/>
    <cellStyle name="Percent 50 4 3 2" xfId="13786"/>
    <cellStyle name="Percent 50 4 4" xfId="8906"/>
    <cellStyle name="Percent 50 5" xfId="1586"/>
    <cellStyle name="Percent 50 5 2" xfId="4026"/>
    <cellStyle name="Percent 50 5 2 2" xfId="11834"/>
    <cellStyle name="Percent 50 5 3" xfId="6466"/>
    <cellStyle name="Percent 50 5 3 2" xfId="14274"/>
    <cellStyle name="Percent 50 5 4" xfId="9394"/>
    <cellStyle name="Percent 50 6" xfId="2074"/>
    <cellStyle name="Percent 50 6 2" xfId="4514"/>
    <cellStyle name="Percent 50 6 2 2" xfId="12322"/>
    <cellStyle name="Percent 50 6 3" xfId="6954"/>
    <cellStyle name="Percent 50 6 3 2" xfId="14762"/>
    <cellStyle name="Percent 50 6 4" xfId="9882"/>
    <cellStyle name="Percent 50 7" xfId="2562"/>
    <cellStyle name="Percent 50 7 2" xfId="5002"/>
    <cellStyle name="Percent 50 7 2 2" xfId="12810"/>
    <cellStyle name="Percent 50 7 3" xfId="7442"/>
    <cellStyle name="Percent 50 7 3 2" xfId="15250"/>
    <cellStyle name="Percent 50 7 4" xfId="10370"/>
    <cellStyle name="Percent 50 8" xfId="3050"/>
    <cellStyle name="Percent 50 8 2" xfId="10858"/>
    <cellStyle name="Percent 50 9" xfId="5490"/>
    <cellStyle name="Percent 50 9 2" xfId="13298"/>
    <cellStyle name="Percent 6" xfId="475"/>
    <cellStyle name="Percent 7" xfId="477"/>
    <cellStyle name="Percent 8" xfId="479"/>
    <cellStyle name="Percent 9" xfId="508"/>
    <cellStyle name="Percent 9 10" xfId="5389"/>
    <cellStyle name="Percent 9 10 2" xfId="13197"/>
    <cellStyle name="Percent 9 11" xfId="7829"/>
    <cellStyle name="Percent 9 11 2" xfId="15637"/>
    <cellStyle name="Percent 9 12" xfId="8317"/>
    <cellStyle name="Percent 9 2" xfId="603"/>
    <cellStyle name="Percent 9 2 10" xfId="7924"/>
    <cellStyle name="Percent 9 2 10 2" xfId="15732"/>
    <cellStyle name="Percent 9 2 11" xfId="8412"/>
    <cellStyle name="Percent 9 2 2" xfId="725"/>
    <cellStyle name="Percent 9 2 2 10" xfId="8534"/>
    <cellStyle name="Percent 9 2 2 2" xfId="970"/>
    <cellStyle name="Percent 9 2 2 2 2" xfId="1458"/>
    <cellStyle name="Percent 9 2 2 2 2 2" xfId="3898"/>
    <cellStyle name="Percent 9 2 2 2 2 2 2" xfId="11706"/>
    <cellStyle name="Percent 9 2 2 2 2 3" xfId="6338"/>
    <cellStyle name="Percent 9 2 2 2 2 3 2" xfId="14146"/>
    <cellStyle name="Percent 9 2 2 2 2 4" xfId="9266"/>
    <cellStyle name="Percent 9 2 2 2 3" xfId="1946"/>
    <cellStyle name="Percent 9 2 2 2 3 2" xfId="4386"/>
    <cellStyle name="Percent 9 2 2 2 3 2 2" xfId="12194"/>
    <cellStyle name="Percent 9 2 2 2 3 3" xfId="6826"/>
    <cellStyle name="Percent 9 2 2 2 3 3 2" xfId="14634"/>
    <cellStyle name="Percent 9 2 2 2 3 4" xfId="9754"/>
    <cellStyle name="Percent 9 2 2 2 4" xfId="2434"/>
    <cellStyle name="Percent 9 2 2 2 4 2" xfId="4874"/>
    <cellStyle name="Percent 9 2 2 2 4 2 2" xfId="12682"/>
    <cellStyle name="Percent 9 2 2 2 4 3" xfId="7314"/>
    <cellStyle name="Percent 9 2 2 2 4 3 2" xfId="15122"/>
    <cellStyle name="Percent 9 2 2 2 4 4" xfId="10242"/>
    <cellStyle name="Percent 9 2 2 2 5" xfId="2922"/>
    <cellStyle name="Percent 9 2 2 2 5 2" xfId="5362"/>
    <cellStyle name="Percent 9 2 2 2 5 2 2" xfId="13170"/>
    <cellStyle name="Percent 9 2 2 2 5 3" xfId="7802"/>
    <cellStyle name="Percent 9 2 2 2 5 3 2" xfId="15610"/>
    <cellStyle name="Percent 9 2 2 2 5 4" xfId="10730"/>
    <cellStyle name="Percent 9 2 2 2 6" xfId="3410"/>
    <cellStyle name="Percent 9 2 2 2 6 2" xfId="11218"/>
    <cellStyle name="Percent 9 2 2 2 7" xfId="5850"/>
    <cellStyle name="Percent 9 2 2 2 7 2" xfId="13658"/>
    <cellStyle name="Percent 9 2 2 2 8" xfId="8290"/>
    <cellStyle name="Percent 9 2 2 2 8 2" xfId="16098"/>
    <cellStyle name="Percent 9 2 2 2 9" xfId="8778"/>
    <cellStyle name="Percent 9 2 2 3" xfId="1214"/>
    <cellStyle name="Percent 9 2 2 3 2" xfId="3654"/>
    <cellStyle name="Percent 9 2 2 3 2 2" xfId="11462"/>
    <cellStyle name="Percent 9 2 2 3 3" xfId="6094"/>
    <cellStyle name="Percent 9 2 2 3 3 2" xfId="13902"/>
    <cellStyle name="Percent 9 2 2 3 4" xfId="9022"/>
    <cellStyle name="Percent 9 2 2 4" xfId="1702"/>
    <cellStyle name="Percent 9 2 2 4 2" xfId="4142"/>
    <cellStyle name="Percent 9 2 2 4 2 2" xfId="11950"/>
    <cellStyle name="Percent 9 2 2 4 3" xfId="6582"/>
    <cellStyle name="Percent 9 2 2 4 3 2" xfId="14390"/>
    <cellStyle name="Percent 9 2 2 4 4" xfId="9510"/>
    <cellStyle name="Percent 9 2 2 5" xfId="2190"/>
    <cellStyle name="Percent 9 2 2 5 2" xfId="4630"/>
    <cellStyle name="Percent 9 2 2 5 2 2" xfId="12438"/>
    <cellStyle name="Percent 9 2 2 5 3" xfId="7070"/>
    <cellStyle name="Percent 9 2 2 5 3 2" xfId="14878"/>
    <cellStyle name="Percent 9 2 2 5 4" xfId="9998"/>
    <cellStyle name="Percent 9 2 2 6" xfId="2678"/>
    <cellStyle name="Percent 9 2 2 6 2" xfId="5118"/>
    <cellStyle name="Percent 9 2 2 6 2 2" xfId="12926"/>
    <cellStyle name="Percent 9 2 2 6 3" xfId="7558"/>
    <cellStyle name="Percent 9 2 2 6 3 2" xfId="15366"/>
    <cellStyle name="Percent 9 2 2 6 4" xfId="10486"/>
    <cellStyle name="Percent 9 2 2 7" xfId="3166"/>
    <cellStyle name="Percent 9 2 2 7 2" xfId="10974"/>
    <cellStyle name="Percent 9 2 2 8" xfId="5606"/>
    <cellStyle name="Percent 9 2 2 8 2" xfId="13414"/>
    <cellStyle name="Percent 9 2 2 9" xfId="8046"/>
    <cellStyle name="Percent 9 2 2 9 2" xfId="15854"/>
    <cellStyle name="Percent 9 2 3" xfId="848"/>
    <cellStyle name="Percent 9 2 3 2" xfId="1336"/>
    <cellStyle name="Percent 9 2 3 2 2" xfId="3776"/>
    <cellStyle name="Percent 9 2 3 2 2 2" xfId="11584"/>
    <cellStyle name="Percent 9 2 3 2 3" xfId="6216"/>
    <cellStyle name="Percent 9 2 3 2 3 2" xfId="14024"/>
    <cellStyle name="Percent 9 2 3 2 4" xfId="9144"/>
    <cellStyle name="Percent 9 2 3 3" xfId="1824"/>
    <cellStyle name="Percent 9 2 3 3 2" xfId="4264"/>
    <cellStyle name="Percent 9 2 3 3 2 2" xfId="12072"/>
    <cellStyle name="Percent 9 2 3 3 3" xfId="6704"/>
    <cellStyle name="Percent 9 2 3 3 3 2" xfId="14512"/>
    <cellStyle name="Percent 9 2 3 3 4" xfId="9632"/>
    <cellStyle name="Percent 9 2 3 4" xfId="2312"/>
    <cellStyle name="Percent 9 2 3 4 2" xfId="4752"/>
    <cellStyle name="Percent 9 2 3 4 2 2" xfId="12560"/>
    <cellStyle name="Percent 9 2 3 4 3" xfId="7192"/>
    <cellStyle name="Percent 9 2 3 4 3 2" xfId="15000"/>
    <cellStyle name="Percent 9 2 3 4 4" xfId="10120"/>
    <cellStyle name="Percent 9 2 3 5" xfId="2800"/>
    <cellStyle name="Percent 9 2 3 5 2" xfId="5240"/>
    <cellStyle name="Percent 9 2 3 5 2 2" xfId="13048"/>
    <cellStyle name="Percent 9 2 3 5 3" xfId="7680"/>
    <cellStyle name="Percent 9 2 3 5 3 2" xfId="15488"/>
    <cellStyle name="Percent 9 2 3 5 4" xfId="10608"/>
    <cellStyle name="Percent 9 2 3 6" xfId="3288"/>
    <cellStyle name="Percent 9 2 3 6 2" xfId="11096"/>
    <cellStyle name="Percent 9 2 3 7" xfId="5728"/>
    <cellStyle name="Percent 9 2 3 7 2" xfId="13536"/>
    <cellStyle name="Percent 9 2 3 8" xfId="8168"/>
    <cellStyle name="Percent 9 2 3 8 2" xfId="15976"/>
    <cellStyle name="Percent 9 2 3 9" xfId="8656"/>
    <cellStyle name="Percent 9 2 4" xfId="1092"/>
    <cellStyle name="Percent 9 2 4 2" xfId="3532"/>
    <cellStyle name="Percent 9 2 4 2 2" xfId="11340"/>
    <cellStyle name="Percent 9 2 4 3" xfId="5972"/>
    <cellStyle name="Percent 9 2 4 3 2" xfId="13780"/>
    <cellStyle name="Percent 9 2 4 4" xfId="8900"/>
    <cellStyle name="Percent 9 2 5" xfId="1580"/>
    <cellStyle name="Percent 9 2 5 2" xfId="4020"/>
    <cellStyle name="Percent 9 2 5 2 2" xfId="11828"/>
    <cellStyle name="Percent 9 2 5 3" xfId="6460"/>
    <cellStyle name="Percent 9 2 5 3 2" xfId="14268"/>
    <cellStyle name="Percent 9 2 5 4" xfId="9388"/>
    <cellStyle name="Percent 9 2 6" xfId="2068"/>
    <cellStyle name="Percent 9 2 6 2" xfId="4508"/>
    <cellStyle name="Percent 9 2 6 2 2" xfId="12316"/>
    <cellStyle name="Percent 9 2 6 3" xfId="6948"/>
    <cellStyle name="Percent 9 2 6 3 2" xfId="14756"/>
    <cellStyle name="Percent 9 2 6 4" xfId="9876"/>
    <cellStyle name="Percent 9 2 7" xfId="2556"/>
    <cellStyle name="Percent 9 2 7 2" xfId="4996"/>
    <cellStyle name="Percent 9 2 7 2 2" xfId="12804"/>
    <cellStyle name="Percent 9 2 7 3" xfId="7436"/>
    <cellStyle name="Percent 9 2 7 3 2" xfId="15244"/>
    <cellStyle name="Percent 9 2 7 4" xfId="10364"/>
    <cellStyle name="Percent 9 2 8" xfId="3044"/>
    <cellStyle name="Percent 9 2 8 2" xfId="10852"/>
    <cellStyle name="Percent 9 2 9" xfId="5484"/>
    <cellStyle name="Percent 9 2 9 2" xfId="13292"/>
    <cellStyle name="Percent 9 3" xfId="630"/>
    <cellStyle name="Percent 9 3 10" xfId="8439"/>
    <cellStyle name="Percent 9 3 2" xfId="875"/>
    <cellStyle name="Percent 9 3 2 2" xfId="1363"/>
    <cellStyle name="Percent 9 3 2 2 2" xfId="3803"/>
    <cellStyle name="Percent 9 3 2 2 2 2" xfId="11611"/>
    <cellStyle name="Percent 9 3 2 2 3" xfId="6243"/>
    <cellStyle name="Percent 9 3 2 2 3 2" xfId="14051"/>
    <cellStyle name="Percent 9 3 2 2 4" xfId="9171"/>
    <cellStyle name="Percent 9 3 2 3" xfId="1851"/>
    <cellStyle name="Percent 9 3 2 3 2" xfId="4291"/>
    <cellStyle name="Percent 9 3 2 3 2 2" xfId="12099"/>
    <cellStyle name="Percent 9 3 2 3 3" xfId="6731"/>
    <cellStyle name="Percent 9 3 2 3 3 2" xfId="14539"/>
    <cellStyle name="Percent 9 3 2 3 4" xfId="9659"/>
    <cellStyle name="Percent 9 3 2 4" xfId="2339"/>
    <cellStyle name="Percent 9 3 2 4 2" xfId="4779"/>
    <cellStyle name="Percent 9 3 2 4 2 2" xfId="12587"/>
    <cellStyle name="Percent 9 3 2 4 3" xfId="7219"/>
    <cellStyle name="Percent 9 3 2 4 3 2" xfId="15027"/>
    <cellStyle name="Percent 9 3 2 4 4" xfId="10147"/>
    <cellStyle name="Percent 9 3 2 5" xfId="2827"/>
    <cellStyle name="Percent 9 3 2 5 2" xfId="5267"/>
    <cellStyle name="Percent 9 3 2 5 2 2" xfId="13075"/>
    <cellStyle name="Percent 9 3 2 5 3" xfId="7707"/>
    <cellStyle name="Percent 9 3 2 5 3 2" xfId="15515"/>
    <cellStyle name="Percent 9 3 2 5 4" xfId="10635"/>
    <cellStyle name="Percent 9 3 2 6" xfId="3315"/>
    <cellStyle name="Percent 9 3 2 6 2" xfId="11123"/>
    <cellStyle name="Percent 9 3 2 7" xfId="5755"/>
    <cellStyle name="Percent 9 3 2 7 2" xfId="13563"/>
    <cellStyle name="Percent 9 3 2 8" xfId="8195"/>
    <cellStyle name="Percent 9 3 2 8 2" xfId="16003"/>
    <cellStyle name="Percent 9 3 2 9" xfId="8683"/>
    <cellStyle name="Percent 9 3 3" xfId="1119"/>
    <cellStyle name="Percent 9 3 3 2" xfId="3559"/>
    <cellStyle name="Percent 9 3 3 2 2" xfId="11367"/>
    <cellStyle name="Percent 9 3 3 3" xfId="5999"/>
    <cellStyle name="Percent 9 3 3 3 2" xfId="13807"/>
    <cellStyle name="Percent 9 3 3 4" xfId="8927"/>
    <cellStyle name="Percent 9 3 4" xfId="1607"/>
    <cellStyle name="Percent 9 3 4 2" xfId="4047"/>
    <cellStyle name="Percent 9 3 4 2 2" xfId="11855"/>
    <cellStyle name="Percent 9 3 4 3" xfId="6487"/>
    <cellStyle name="Percent 9 3 4 3 2" xfId="14295"/>
    <cellStyle name="Percent 9 3 4 4" xfId="9415"/>
    <cellStyle name="Percent 9 3 5" xfId="2095"/>
    <cellStyle name="Percent 9 3 5 2" xfId="4535"/>
    <cellStyle name="Percent 9 3 5 2 2" xfId="12343"/>
    <cellStyle name="Percent 9 3 5 3" xfId="6975"/>
    <cellStyle name="Percent 9 3 5 3 2" xfId="14783"/>
    <cellStyle name="Percent 9 3 5 4" xfId="9903"/>
    <cellStyle name="Percent 9 3 6" xfId="2583"/>
    <cellStyle name="Percent 9 3 6 2" xfId="5023"/>
    <cellStyle name="Percent 9 3 6 2 2" xfId="12831"/>
    <cellStyle name="Percent 9 3 6 3" xfId="7463"/>
    <cellStyle name="Percent 9 3 6 3 2" xfId="15271"/>
    <cellStyle name="Percent 9 3 6 4" xfId="10391"/>
    <cellStyle name="Percent 9 3 7" xfId="3071"/>
    <cellStyle name="Percent 9 3 7 2" xfId="10879"/>
    <cellStyle name="Percent 9 3 8" xfId="5511"/>
    <cellStyle name="Percent 9 3 8 2" xfId="13319"/>
    <cellStyle name="Percent 9 3 9" xfId="7951"/>
    <cellStyle name="Percent 9 3 9 2" xfId="15759"/>
    <cellStyle name="Percent 9 4" xfId="753"/>
    <cellStyle name="Percent 9 4 2" xfId="1241"/>
    <cellStyle name="Percent 9 4 2 2" xfId="3681"/>
    <cellStyle name="Percent 9 4 2 2 2" xfId="11489"/>
    <cellStyle name="Percent 9 4 2 3" xfId="6121"/>
    <cellStyle name="Percent 9 4 2 3 2" xfId="13929"/>
    <cellStyle name="Percent 9 4 2 4" xfId="9049"/>
    <cellStyle name="Percent 9 4 3" xfId="1729"/>
    <cellStyle name="Percent 9 4 3 2" xfId="4169"/>
    <cellStyle name="Percent 9 4 3 2 2" xfId="11977"/>
    <cellStyle name="Percent 9 4 3 3" xfId="6609"/>
    <cellStyle name="Percent 9 4 3 3 2" xfId="14417"/>
    <cellStyle name="Percent 9 4 3 4" xfId="9537"/>
    <cellStyle name="Percent 9 4 4" xfId="2217"/>
    <cellStyle name="Percent 9 4 4 2" xfId="4657"/>
    <cellStyle name="Percent 9 4 4 2 2" xfId="12465"/>
    <cellStyle name="Percent 9 4 4 3" xfId="7097"/>
    <cellStyle name="Percent 9 4 4 3 2" xfId="14905"/>
    <cellStyle name="Percent 9 4 4 4" xfId="10025"/>
    <cellStyle name="Percent 9 4 5" xfId="2705"/>
    <cellStyle name="Percent 9 4 5 2" xfId="5145"/>
    <cellStyle name="Percent 9 4 5 2 2" xfId="12953"/>
    <cellStyle name="Percent 9 4 5 3" xfId="7585"/>
    <cellStyle name="Percent 9 4 5 3 2" xfId="15393"/>
    <cellStyle name="Percent 9 4 5 4" xfId="10513"/>
    <cellStyle name="Percent 9 4 6" xfId="3193"/>
    <cellStyle name="Percent 9 4 6 2" xfId="11001"/>
    <cellStyle name="Percent 9 4 7" xfId="5633"/>
    <cellStyle name="Percent 9 4 7 2" xfId="13441"/>
    <cellStyle name="Percent 9 4 8" xfId="8073"/>
    <cellStyle name="Percent 9 4 8 2" xfId="15881"/>
    <cellStyle name="Percent 9 4 9" xfId="8561"/>
    <cellStyle name="Percent 9 5" xfId="997"/>
    <cellStyle name="Percent 9 5 2" xfId="3437"/>
    <cellStyle name="Percent 9 5 2 2" xfId="11245"/>
    <cellStyle name="Percent 9 5 3" xfId="5877"/>
    <cellStyle name="Percent 9 5 3 2" xfId="13685"/>
    <cellStyle name="Percent 9 5 4" xfId="8805"/>
    <cellStyle name="Percent 9 6" xfId="1485"/>
    <cellStyle name="Percent 9 6 2" xfId="3925"/>
    <cellStyle name="Percent 9 6 2 2" xfId="11733"/>
    <cellStyle name="Percent 9 6 3" xfId="6365"/>
    <cellStyle name="Percent 9 6 3 2" xfId="14173"/>
    <cellStyle name="Percent 9 6 4" xfId="9293"/>
    <cellStyle name="Percent 9 7" xfId="1973"/>
    <cellStyle name="Percent 9 7 2" xfId="4413"/>
    <cellStyle name="Percent 9 7 2 2" xfId="12221"/>
    <cellStyle name="Percent 9 7 3" xfId="6853"/>
    <cellStyle name="Percent 9 7 3 2" xfId="14661"/>
    <cellStyle name="Percent 9 7 4" xfId="9781"/>
    <cellStyle name="Percent 9 8" xfId="2461"/>
    <cellStyle name="Percent 9 8 2" xfId="4901"/>
    <cellStyle name="Percent 9 8 2 2" xfId="12709"/>
    <cellStyle name="Percent 9 8 3" xfId="7341"/>
    <cellStyle name="Percent 9 8 3 2" xfId="15149"/>
    <cellStyle name="Percent 9 8 4" xfId="10269"/>
    <cellStyle name="Percent 9 9" xfId="2949"/>
    <cellStyle name="Percent 9 9 2" xfId="10757"/>
    <cellStyle name="ppkkvv" xfId="165"/>
    <cellStyle name="PPKKVVVV_TASE" xfId="166"/>
    <cellStyle name="PrePop Currency (0)" xfId="383"/>
    <cellStyle name="PrePop Currency (2)" xfId="384"/>
    <cellStyle name="PrePop Units (0)" xfId="385"/>
    <cellStyle name="PrePop Units (1)" xfId="386"/>
    <cellStyle name="PrePop Units (2)" xfId="387"/>
    <cellStyle name="Procent 2" xfId="55"/>
    <cellStyle name="Procent 3" xfId="56"/>
    <cellStyle name="Procent 3 10" xfId="5370"/>
    <cellStyle name="Procent 3 10 2" xfId="13178"/>
    <cellStyle name="Procent 3 11" xfId="7810"/>
    <cellStyle name="Procent 3 11 2" xfId="15618"/>
    <cellStyle name="Procent 3 12" xfId="8298"/>
    <cellStyle name="Procent 3 2" xfId="581"/>
    <cellStyle name="Procent 3 2 10" xfId="7902"/>
    <cellStyle name="Procent 3 2 10 2" xfId="15710"/>
    <cellStyle name="Procent 3 2 11" xfId="8390"/>
    <cellStyle name="Procent 3 2 2" xfId="703"/>
    <cellStyle name="Procent 3 2 2 10" xfId="8512"/>
    <cellStyle name="Procent 3 2 2 2" xfId="948"/>
    <cellStyle name="Procent 3 2 2 2 2" xfId="1436"/>
    <cellStyle name="Procent 3 2 2 2 2 2" xfId="3876"/>
    <cellStyle name="Procent 3 2 2 2 2 2 2" xfId="11684"/>
    <cellStyle name="Procent 3 2 2 2 2 3" xfId="6316"/>
    <cellStyle name="Procent 3 2 2 2 2 3 2" xfId="14124"/>
    <cellStyle name="Procent 3 2 2 2 2 4" xfId="9244"/>
    <cellStyle name="Procent 3 2 2 2 3" xfId="1924"/>
    <cellStyle name="Procent 3 2 2 2 3 2" xfId="4364"/>
    <cellStyle name="Procent 3 2 2 2 3 2 2" xfId="12172"/>
    <cellStyle name="Procent 3 2 2 2 3 3" xfId="6804"/>
    <cellStyle name="Procent 3 2 2 2 3 3 2" xfId="14612"/>
    <cellStyle name="Procent 3 2 2 2 3 4" xfId="9732"/>
    <cellStyle name="Procent 3 2 2 2 4" xfId="2412"/>
    <cellStyle name="Procent 3 2 2 2 4 2" xfId="4852"/>
    <cellStyle name="Procent 3 2 2 2 4 2 2" xfId="12660"/>
    <cellStyle name="Procent 3 2 2 2 4 3" xfId="7292"/>
    <cellStyle name="Procent 3 2 2 2 4 3 2" xfId="15100"/>
    <cellStyle name="Procent 3 2 2 2 4 4" xfId="10220"/>
    <cellStyle name="Procent 3 2 2 2 5" xfId="2900"/>
    <cellStyle name="Procent 3 2 2 2 5 2" xfId="5340"/>
    <cellStyle name="Procent 3 2 2 2 5 2 2" xfId="13148"/>
    <cellStyle name="Procent 3 2 2 2 5 3" xfId="7780"/>
    <cellStyle name="Procent 3 2 2 2 5 3 2" xfId="15588"/>
    <cellStyle name="Procent 3 2 2 2 5 4" xfId="10708"/>
    <cellStyle name="Procent 3 2 2 2 6" xfId="3388"/>
    <cellStyle name="Procent 3 2 2 2 6 2" xfId="11196"/>
    <cellStyle name="Procent 3 2 2 2 7" xfId="5828"/>
    <cellStyle name="Procent 3 2 2 2 7 2" xfId="13636"/>
    <cellStyle name="Procent 3 2 2 2 8" xfId="8268"/>
    <cellStyle name="Procent 3 2 2 2 8 2" xfId="16076"/>
    <cellStyle name="Procent 3 2 2 2 9" xfId="8756"/>
    <cellStyle name="Procent 3 2 2 3" xfId="1192"/>
    <cellStyle name="Procent 3 2 2 3 2" xfId="3632"/>
    <cellStyle name="Procent 3 2 2 3 2 2" xfId="11440"/>
    <cellStyle name="Procent 3 2 2 3 3" xfId="6072"/>
    <cellStyle name="Procent 3 2 2 3 3 2" xfId="13880"/>
    <cellStyle name="Procent 3 2 2 3 4" xfId="9000"/>
    <cellStyle name="Procent 3 2 2 4" xfId="1680"/>
    <cellStyle name="Procent 3 2 2 4 2" xfId="4120"/>
    <cellStyle name="Procent 3 2 2 4 2 2" xfId="11928"/>
    <cellStyle name="Procent 3 2 2 4 3" xfId="6560"/>
    <cellStyle name="Procent 3 2 2 4 3 2" xfId="14368"/>
    <cellStyle name="Procent 3 2 2 4 4" xfId="9488"/>
    <cellStyle name="Procent 3 2 2 5" xfId="2168"/>
    <cellStyle name="Procent 3 2 2 5 2" xfId="4608"/>
    <cellStyle name="Procent 3 2 2 5 2 2" xfId="12416"/>
    <cellStyle name="Procent 3 2 2 5 3" xfId="7048"/>
    <cellStyle name="Procent 3 2 2 5 3 2" xfId="14856"/>
    <cellStyle name="Procent 3 2 2 5 4" xfId="9976"/>
    <cellStyle name="Procent 3 2 2 6" xfId="2656"/>
    <cellStyle name="Procent 3 2 2 6 2" xfId="5096"/>
    <cellStyle name="Procent 3 2 2 6 2 2" xfId="12904"/>
    <cellStyle name="Procent 3 2 2 6 3" xfId="7536"/>
    <cellStyle name="Procent 3 2 2 6 3 2" xfId="15344"/>
    <cellStyle name="Procent 3 2 2 6 4" xfId="10464"/>
    <cellStyle name="Procent 3 2 2 7" xfId="3144"/>
    <cellStyle name="Procent 3 2 2 7 2" xfId="10952"/>
    <cellStyle name="Procent 3 2 2 8" xfId="5584"/>
    <cellStyle name="Procent 3 2 2 8 2" xfId="13392"/>
    <cellStyle name="Procent 3 2 2 9" xfId="8024"/>
    <cellStyle name="Procent 3 2 2 9 2" xfId="15832"/>
    <cellStyle name="Procent 3 2 3" xfId="826"/>
    <cellStyle name="Procent 3 2 3 2" xfId="1314"/>
    <cellStyle name="Procent 3 2 3 2 2" xfId="3754"/>
    <cellStyle name="Procent 3 2 3 2 2 2" xfId="11562"/>
    <cellStyle name="Procent 3 2 3 2 3" xfId="6194"/>
    <cellStyle name="Procent 3 2 3 2 3 2" xfId="14002"/>
    <cellStyle name="Procent 3 2 3 2 4" xfId="9122"/>
    <cellStyle name="Procent 3 2 3 3" xfId="1802"/>
    <cellStyle name="Procent 3 2 3 3 2" xfId="4242"/>
    <cellStyle name="Procent 3 2 3 3 2 2" xfId="12050"/>
    <cellStyle name="Procent 3 2 3 3 3" xfId="6682"/>
    <cellStyle name="Procent 3 2 3 3 3 2" xfId="14490"/>
    <cellStyle name="Procent 3 2 3 3 4" xfId="9610"/>
    <cellStyle name="Procent 3 2 3 4" xfId="2290"/>
    <cellStyle name="Procent 3 2 3 4 2" xfId="4730"/>
    <cellStyle name="Procent 3 2 3 4 2 2" xfId="12538"/>
    <cellStyle name="Procent 3 2 3 4 3" xfId="7170"/>
    <cellStyle name="Procent 3 2 3 4 3 2" xfId="14978"/>
    <cellStyle name="Procent 3 2 3 4 4" xfId="10098"/>
    <cellStyle name="Procent 3 2 3 5" xfId="2778"/>
    <cellStyle name="Procent 3 2 3 5 2" xfId="5218"/>
    <cellStyle name="Procent 3 2 3 5 2 2" xfId="13026"/>
    <cellStyle name="Procent 3 2 3 5 3" xfId="7658"/>
    <cellStyle name="Procent 3 2 3 5 3 2" xfId="15466"/>
    <cellStyle name="Procent 3 2 3 5 4" xfId="10586"/>
    <cellStyle name="Procent 3 2 3 6" xfId="3266"/>
    <cellStyle name="Procent 3 2 3 6 2" xfId="11074"/>
    <cellStyle name="Procent 3 2 3 7" xfId="5706"/>
    <cellStyle name="Procent 3 2 3 7 2" xfId="13514"/>
    <cellStyle name="Procent 3 2 3 8" xfId="8146"/>
    <cellStyle name="Procent 3 2 3 8 2" xfId="15954"/>
    <cellStyle name="Procent 3 2 3 9" xfId="8634"/>
    <cellStyle name="Procent 3 2 4" xfId="1070"/>
    <cellStyle name="Procent 3 2 4 2" xfId="3510"/>
    <cellStyle name="Procent 3 2 4 2 2" xfId="11318"/>
    <cellStyle name="Procent 3 2 4 3" xfId="5950"/>
    <cellStyle name="Procent 3 2 4 3 2" xfId="13758"/>
    <cellStyle name="Procent 3 2 4 4" xfId="8878"/>
    <cellStyle name="Procent 3 2 5" xfId="1558"/>
    <cellStyle name="Procent 3 2 5 2" xfId="3998"/>
    <cellStyle name="Procent 3 2 5 2 2" xfId="11806"/>
    <cellStyle name="Procent 3 2 5 3" xfId="6438"/>
    <cellStyle name="Procent 3 2 5 3 2" xfId="14246"/>
    <cellStyle name="Procent 3 2 5 4" xfId="9366"/>
    <cellStyle name="Procent 3 2 6" xfId="2046"/>
    <cellStyle name="Procent 3 2 6 2" xfId="4486"/>
    <cellStyle name="Procent 3 2 6 2 2" xfId="12294"/>
    <cellStyle name="Procent 3 2 6 3" xfId="6926"/>
    <cellStyle name="Procent 3 2 6 3 2" xfId="14734"/>
    <cellStyle name="Procent 3 2 6 4" xfId="9854"/>
    <cellStyle name="Procent 3 2 7" xfId="2534"/>
    <cellStyle name="Procent 3 2 7 2" xfId="4974"/>
    <cellStyle name="Procent 3 2 7 2 2" xfId="12782"/>
    <cellStyle name="Procent 3 2 7 3" xfId="7414"/>
    <cellStyle name="Procent 3 2 7 3 2" xfId="15222"/>
    <cellStyle name="Procent 3 2 7 4" xfId="10342"/>
    <cellStyle name="Procent 3 2 8" xfId="3022"/>
    <cellStyle name="Procent 3 2 8 2" xfId="10830"/>
    <cellStyle name="Procent 3 2 9" xfId="5462"/>
    <cellStyle name="Procent 3 2 9 2" xfId="13270"/>
    <cellStyle name="Procent 3 3" xfId="611"/>
    <cellStyle name="Procent 3 3 10" xfId="8420"/>
    <cellStyle name="Procent 3 3 2" xfId="856"/>
    <cellStyle name="Procent 3 3 2 2" xfId="1344"/>
    <cellStyle name="Procent 3 3 2 2 2" xfId="3784"/>
    <cellStyle name="Procent 3 3 2 2 2 2" xfId="11592"/>
    <cellStyle name="Procent 3 3 2 2 3" xfId="6224"/>
    <cellStyle name="Procent 3 3 2 2 3 2" xfId="14032"/>
    <cellStyle name="Procent 3 3 2 2 4" xfId="9152"/>
    <cellStyle name="Procent 3 3 2 3" xfId="1832"/>
    <cellStyle name="Procent 3 3 2 3 2" xfId="4272"/>
    <cellStyle name="Procent 3 3 2 3 2 2" xfId="12080"/>
    <cellStyle name="Procent 3 3 2 3 3" xfId="6712"/>
    <cellStyle name="Procent 3 3 2 3 3 2" xfId="14520"/>
    <cellStyle name="Procent 3 3 2 3 4" xfId="9640"/>
    <cellStyle name="Procent 3 3 2 4" xfId="2320"/>
    <cellStyle name="Procent 3 3 2 4 2" xfId="4760"/>
    <cellStyle name="Procent 3 3 2 4 2 2" xfId="12568"/>
    <cellStyle name="Procent 3 3 2 4 3" xfId="7200"/>
    <cellStyle name="Procent 3 3 2 4 3 2" xfId="15008"/>
    <cellStyle name="Procent 3 3 2 4 4" xfId="10128"/>
    <cellStyle name="Procent 3 3 2 5" xfId="2808"/>
    <cellStyle name="Procent 3 3 2 5 2" xfId="5248"/>
    <cellStyle name="Procent 3 3 2 5 2 2" xfId="13056"/>
    <cellStyle name="Procent 3 3 2 5 3" xfId="7688"/>
    <cellStyle name="Procent 3 3 2 5 3 2" xfId="15496"/>
    <cellStyle name="Procent 3 3 2 5 4" xfId="10616"/>
    <cellStyle name="Procent 3 3 2 6" xfId="3296"/>
    <cellStyle name="Procent 3 3 2 6 2" xfId="11104"/>
    <cellStyle name="Procent 3 3 2 7" xfId="5736"/>
    <cellStyle name="Procent 3 3 2 7 2" xfId="13544"/>
    <cellStyle name="Procent 3 3 2 8" xfId="8176"/>
    <cellStyle name="Procent 3 3 2 8 2" xfId="15984"/>
    <cellStyle name="Procent 3 3 2 9" xfId="8664"/>
    <cellStyle name="Procent 3 3 3" xfId="1100"/>
    <cellStyle name="Procent 3 3 3 2" xfId="3540"/>
    <cellStyle name="Procent 3 3 3 2 2" xfId="11348"/>
    <cellStyle name="Procent 3 3 3 3" xfId="5980"/>
    <cellStyle name="Procent 3 3 3 3 2" xfId="13788"/>
    <cellStyle name="Procent 3 3 3 4" xfId="8908"/>
    <cellStyle name="Procent 3 3 4" xfId="1588"/>
    <cellStyle name="Procent 3 3 4 2" xfId="4028"/>
    <cellStyle name="Procent 3 3 4 2 2" xfId="11836"/>
    <cellStyle name="Procent 3 3 4 3" xfId="6468"/>
    <cellStyle name="Procent 3 3 4 3 2" xfId="14276"/>
    <cellStyle name="Procent 3 3 4 4" xfId="9396"/>
    <cellStyle name="Procent 3 3 5" xfId="2076"/>
    <cellStyle name="Procent 3 3 5 2" xfId="4516"/>
    <cellStyle name="Procent 3 3 5 2 2" xfId="12324"/>
    <cellStyle name="Procent 3 3 5 3" xfId="6956"/>
    <cellStyle name="Procent 3 3 5 3 2" xfId="14764"/>
    <cellStyle name="Procent 3 3 5 4" xfId="9884"/>
    <cellStyle name="Procent 3 3 6" xfId="2564"/>
    <cellStyle name="Procent 3 3 6 2" xfId="5004"/>
    <cellStyle name="Procent 3 3 6 2 2" xfId="12812"/>
    <cellStyle name="Procent 3 3 6 3" xfId="7444"/>
    <cellStyle name="Procent 3 3 6 3 2" xfId="15252"/>
    <cellStyle name="Procent 3 3 6 4" xfId="10372"/>
    <cellStyle name="Procent 3 3 7" xfId="3052"/>
    <cellStyle name="Procent 3 3 7 2" xfId="10860"/>
    <cellStyle name="Procent 3 3 8" xfId="5492"/>
    <cellStyle name="Procent 3 3 8 2" xfId="13300"/>
    <cellStyle name="Procent 3 3 9" xfId="7932"/>
    <cellStyle name="Procent 3 3 9 2" xfId="15740"/>
    <cellStyle name="Procent 3 4" xfId="734"/>
    <cellStyle name="Procent 3 4 2" xfId="1222"/>
    <cellStyle name="Procent 3 4 2 2" xfId="3662"/>
    <cellStyle name="Procent 3 4 2 2 2" xfId="11470"/>
    <cellStyle name="Procent 3 4 2 3" xfId="6102"/>
    <cellStyle name="Procent 3 4 2 3 2" xfId="13910"/>
    <cellStyle name="Procent 3 4 2 4" xfId="9030"/>
    <cellStyle name="Procent 3 4 3" xfId="1710"/>
    <cellStyle name="Procent 3 4 3 2" xfId="4150"/>
    <cellStyle name="Procent 3 4 3 2 2" xfId="11958"/>
    <cellStyle name="Procent 3 4 3 3" xfId="6590"/>
    <cellStyle name="Procent 3 4 3 3 2" xfId="14398"/>
    <cellStyle name="Procent 3 4 3 4" xfId="9518"/>
    <cellStyle name="Procent 3 4 4" xfId="2198"/>
    <cellStyle name="Procent 3 4 4 2" xfId="4638"/>
    <cellStyle name="Procent 3 4 4 2 2" xfId="12446"/>
    <cellStyle name="Procent 3 4 4 3" xfId="7078"/>
    <cellStyle name="Procent 3 4 4 3 2" xfId="14886"/>
    <cellStyle name="Procent 3 4 4 4" xfId="10006"/>
    <cellStyle name="Procent 3 4 5" xfId="2686"/>
    <cellStyle name="Procent 3 4 5 2" xfId="5126"/>
    <cellStyle name="Procent 3 4 5 2 2" xfId="12934"/>
    <cellStyle name="Procent 3 4 5 3" xfId="7566"/>
    <cellStyle name="Procent 3 4 5 3 2" xfId="15374"/>
    <cellStyle name="Procent 3 4 5 4" xfId="10494"/>
    <cellStyle name="Procent 3 4 6" xfId="3174"/>
    <cellStyle name="Procent 3 4 6 2" xfId="10982"/>
    <cellStyle name="Procent 3 4 7" xfId="5614"/>
    <cellStyle name="Procent 3 4 7 2" xfId="13422"/>
    <cellStyle name="Procent 3 4 8" xfId="8054"/>
    <cellStyle name="Procent 3 4 8 2" xfId="15862"/>
    <cellStyle name="Procent 3 4 9" xfId="8542"/>
    <cellStyle name="Procent 3 5" xfId="978"/>
    <cellStyle name="Procent 3 5 2" xfId="3418"/>
    <cellStyle name="Procent 3 5 2 2" xfId="11226"/>
    <cellStyle name="Procent 3 5 3" xfId="5858"/>
    <cellStyle name="Procent 3 5 3 2" xfId="13666"/>
    <cellStyle name="Procent 3 5 4" xfId="8786"/>
    <cellStyle name="Procent 3 6" xfId="1466"/>
    <cellStyle name="Procent 3 6 2" xfId="3906"/>
    <cellStyle name="Procent 3 6 2 2" xfId="11714"/>
    <cellStyle name="Procent 3 6 3" xfId="6346"/>
    <cellStyle name="Procent 3 6 3 2" xfId="14154"/>
    <cellStyle name="Procent 3 6 4" xfId="9274"/>
    <cellStyle name="Procent 3 7" xfId="1954"/>
    <cellStyle name="Procent 3 7 2" xfId="4394"/>
    <cellStyle name="Procent 3 7 2 2" xfId="12202"/>
    <cellStyle name="Procent 3 7 3" xfId="6834"/>
    <cellStyle name="Procent 3 7 3 2" xfId="14642"/>
    <cellStyle name="Procent 3 7 4" xfId="9762"/>
    <cellStyle name="Procent 3 8" xfId="2442"/>
    <cellStyle name="Procent 3 8 2" xfId="4882"/>
    <cellStyle name="Procent 3 8 2 2" xfId="12690"/>
    <cellStyle name="Procent 3 8 3" xfId="7322"/>
    <cellStyle name="Procent 3 8 3 2" xfId="15130"/>
    <cellStyle name="Procent 3 8 4" xfId="10250"/>
    <cellStyle name="Procent 3 9" xfId="2930"/>
    <cellStyle name="Procent 3 9 2" xfId="10738"/>
    <cellStyle name="Procent 4" xfId="57"/>
    <cellStyle name="Procent 4 10" xfId="5371"/>
    <cellStyle name="Procent 4 10 2" xfId="13179"/>
    <cellStyle name="Procent 4 11" xfId="7811"/>
    <cellStyle name="Procent 4 11 2" xfId="15619"/>
    <cellStyle name="Procent 4 12" xfId="8299"/>
    <cellStyle name="Procent 4 2" xfId="582"/>
    <cellStyle name="Procent 4 2 10" xfId="7903"/>
    <cellStyle name="Procent 4 2 10 2" xfId="15711"/>
    <cellStyle name="Procent 4 2 11" xfId="8391"/>
    <cellStyle name="Procent 4 2 2" xfId="704"/>
    <cellStyle name="Procent 4 2 2 10" xfId="8513"/>
    <cellStyle name="Procent 4 2 2 2" xfId="949"/>
    <cellStyle name="Procent 4 2 2 2 2" xfId="1437"/>
    <cellStyle name="Procent 4 2 2 2 2 2" xfId="3877"/>
    <cellStyle name="Procent 4 2 2 2 2 2 2" xfId="11685"/>
    <cellStyle name="Procent 4 2 2 2 2 3" xfId="6317"/>
    <cellStyle name="Procent 4 2 2 2 2 3 2" xfId="14125"/>
    <cellStyle name="Procent 4 2 2 2 2 4" xfId="9245"/>
    <cellStyle name="Procent 4 2 2 2 3" xfId="1925"/>
    <cellStyle name="Procent 4 2 2 2 3 2" xfId="4365"/>
    <cellStyle name="Procent 4 2 2 2 3 2 2" xfId="12173"/>
    <cellStyle name="Procent 4 2 2 2 3 3" xfId="6805"/>
    <cellStyle name="Procent 4 2 2 2 3 3 2" xfId="14613"/>
    <cellStyle name="Procent 4 2 2 2 3 4" xfId="9733"/>
    <cellStyle name="Procent 4 2 2 2 4" xfId="2413"/>
    <cellStyle name="Procent 4 2 2 2 4 2" xfId="4853"/>
    <cellStyle name="Procent 4 2 2 2 4 2 2" xfId="12661"/>
    <cellStyle name="Procent 4 2 2 2 4 3" xfId="7293"/>
    <cellStyle name="Procent 4 2 2 2 4 3 2" xfId="15101"/>
    <cellStyle name="Procent 4 2 2 2 4 4" xfId="10221"/>
    <cellStyle name="Procent 4 2 2 2 5" xfId="2901"/>
    <cellStyle name="Procent 4 2 2 2 5 2" xfId="5341"/>
    <cellStyle name="Procent 4 2 2 2 5 2 2" xfId="13149"/>
    <cellStyle name="Procent 4 2 2 2 5 3" xfId="7781"/>
    <cellStyle name="Procent 4 2 2 2 5 3 2" xfId="15589"/>
    <cellStyle name="Procent 4 2 2 2 5 4" xfId="10709"/>
    <cellStyle name="Procent 4 2 2 2 6" xfId="3389"/>
    <cellStyle name="Procent 4 2 2 2 6 2" xfId="11197"/>
    <cellStyle name="Procent 4 2 2 2 7" xfId="5829"/>
    <cellStyle name="Procent 4 2 2 2 7 2" xfId="13637"/>
    <cellStyle name="Procent 4 2 2 2 8" xfId="8269"/>
    <cellStyle name="Procent 4 2 2 2 8 2" xfId="16077"/>
    <cellStyle name="Procent 4 2 2 2 9" xfId="8757"/>
    <cellStyle name="Procent 4 2 2 3" xfId="1193"/>
    <cellStyle name="Procent 4 2 2 3 2" xfId="3633"/>
    <cellStyle name="Procent 4 2 2 3 2 2" xfId="11441"/>
    <cellStyle name="Procent 4 2 2 3 3" xfId="6073"/>
    <cellStyle name="Procent 4 2 2 3 3 2" xfId="13881"/>
    <cellStyle name="Procent 4 2 2 3 4" xfId="9001"/>
    <cellStyle name="Procent 4 2 2 4" xfId="1681"/>
    <cellStyle name="Procent 4 2 2 4 2" xfId="4121"/>
    <cellStyle name="Procent 4 2 2 4 2 2" xfId="11929"/>
    <cellStyle name="Procent 4 2 2 4 3" xfId="6561"/>
    <cellStyle name="Procent 4 2 2 4 3 2" xfId="14369"/>
    <cellStyle name="Procent 4 2 2 4 4" xfId="9489"/>
    <cellStyle name="Procent 4 2 2 5" xfId="2169"/>
    <cellStyle name="Procent 4 2 2 5 2" xfId="4609"/>
    <cellStyle name="Procent 4 2 2 5 2 2" xfId="12417"/>
    <cellStyle name="Procent 4 2 2 5 3" xfId="7049"/>
    <cellStyle name="Procent 4 2 2 5 3 2" xfId="14857"/>
    <cellStyle name="Procent 4 2 2 5 4" xfId="9977"/>
    <cellStyle name="Procent 4 2 2 6" xfId="2657"/>
    <cellStyle name="Procent 4 2 2 6 2" xfId="5097"/>
    <cellStyle name="Procent 4 2 2 6 2 2" xfId="12905"/>
    <cellStyle name="Procent 4 2 2 6 3" xfId="7537"/>
    <cellStyle name="Procent 4 2 2 6 3 2" xfId="15345"/>
    <cellStyle name="Procent 4 2 2 6 4" xfId="10465"/>
    <cellStyle name="Procent 4 2 2 7" xfId="3145"/>
    <cellStyle name="Procent 4 2 2 7 2" xfId="10953"/>
    <cellStyle name="Procent 4 2 2 8" xfId="5585"/>
    <cellStyle name="Procent 4 2 2 8 2" xfId="13393"/>
    <cellStyle name="Procent 4 2 2 9" xfId="8025"/>
    <cellStyle name="Procent 4 2 2 9 2" xfId="15833"/>
    <cellStyle name="Procent 4 2 3" xfId="827"/>
    <cellStyle name="Procent 4 2 3 2" xfId="1315"/>
    <cellStyle name="Procent 4 2 3 2 2" xfId="3755"/>
    <cellStyle name="Procent 4 2 3 2 2 2" xfId="11563"/>
    <cellStyle name="Procent 4 2 3 2 3" xfId="6195"/>
    <cellStyle name="Procent 4 2 3 2 3 2" xfId="14003"/>
    <cellStyle name="Procent 4 2 3 2 4" xfId="9123"/>
    <cellStyle name="Procent 4 2 3 3" xfId="1803"/>
    <cellStyle name="Procent 4 2 3 3 2" xfId="4243"/>
    <cellStyle name="Procent 4 2 3 3 2 2" xfId="12051"/>
    <cellStyle name="Procent 4 2 3 3 3" xfId="6683"/>
    <cellStyle name="Procent 4 2 3 3 3 2" xfId="14491"/>
    <cellStyle name="Procent 4 2 3 3 4" xfId="9611"/>
    <cellStyle name="Procent 4 2 3 4" xfId="2291"/>
    <cellStyle name="Procent 4 2 3 4 2" xfId="4731"/>
    <cellStyle name="Procent 4 2 3 4 2 2" xfId="12539"/>
    <cellStyle name="Procent 4 2 3 4 3" xfId="7171"/>
    <cellStyle name="Procent 4 2 3 4 3 2" xfId="14979"/>
    <cellStyle name="Procent 4 2 3 4 4" xfId="10099"/>
    <cellStyle name="Procent 4 2 3 5" xfId="2779"/>
    <cellStyle name="Procent 4 2 3 5 2" xfId="5219"/>
    <cellStyle name="Procent 4 2 3 5 2 2" xfId="13027"/>
    <cellStyle name="Procent 4 2 3 5 3" xfId="7659"/>
    <cellStyle name="Procent 4 2 3 5 3 2" xfId="15467"/>
    <cellStyle name="Procent 4 2 3 5 4" xfId="10587"/>
    <cellStyle name="Procent 4 2 3 6" xfId="3267"/>
    <cellStyle name="Procent 4 2 3 6 2" xfId="11075"/>
    <cellStyle name="Procent 4 2 3 7" xfId="5707"/>
    <cellStyle name="Procent 4 2 3 7 2" xfId="13515"/>
    <cellStyle name="Procent 4 2 3 8" xfId="8147"/>
    <cellStyle name="Procent 4 2 3 8 2" xfId="15955"/>
    <cellStyle name="Procent 4 2 3 9" xfId="8635"/>
    <cellStyle name="Procent 4 2 4" xfId="1071"/>
    <cellStyle name="Procent 4 2 4 2" xfId="3511"/>
    <cellStyle name="Procent 4 2 4 2 2" xfId="11319"/>
    <cellStyle name="Procent 4 2 4 3" xfId="5951"/>
    <cellStyle name="Procent 4 2 4 3 2" xfId="13759"/>
    <cellStyle name="Procent 4 2 4 4" xfId="8879"/>
    <cellStyle name="Procent 4 2 5" xfId="1559"/>
    <cellStyle name="Procent 4 2 5 2" xfId="3999"/>
    <cellStyle name="Procent 4 2 5 2 2" xfId="11807"/>
    <cellStyle name="Procent 4 2 5 3" xfId="6439"/>
    <cellStyle name="Procent 4 2 5 3 2" xfId="14247"/>
    <cellStyle name="Procent 4 2 5 4" xfId="9367"/>
    <cellStyle name="Procent 4 2 6" xfId="2047"/>
    <cellStyle name="Procent 4 2 6 2" xfId="4487"/>
    <cellStyle name="Procent 4 2 6 2 2" xfId="12295"/>
    <cellStyle name="Procent 4 2 6 3" xfId="6927"/>
    <cellStyle name="Procent 4 2 6 3 2" xfId="14735"/>
    <cellStyle name="Procent 4 2 6 4" xfId="9855"/>
    <cellStyle name="Procent 4 2 7" xfId="2535"/>
    <cellStyle name="Procent 4 2 7 2" xfId="4975"/>
    <cellStyle name="Procent 4 2 7 2 2" xfId="12783"/>
    <cellStyle name="Procent 4 2 7 3" xfId="7415"/>
    <cellStyle name="Procent 4 2 7 3 2" xfId="15223"/>
    <cellStyle name="Procent 4 2 7 4" xfId="10343"/>
    <cellStyle name="Procent 4 2 8" xfId="3023"/>
    <cellStyle name="Procent 4 2 8 2" xfId="10831"/>
    <cellStyle name="Procent 4 2 9" xfId="5463"/>
    <cellStyle name="Procent 4 2 9 2" xfId="13271"/>
    <cellStyle name="Procent 4 3" xfId="612"/>
    <cellStyle name="Procent 4 3 10" xfId="8421"/>
    <cellStyle name="Procent 4 3 2" xfId="857"/>
    <cellStyle name="Procent 4 3 2 2" xfId="1345"/>
    <cellStyle name="Procent 4 3 2 2 2" xfId="3785"/>
    <cellStyle name="Procent 4 3 2 2 2 2" xfId="11593"/>
    <cellStyle name="Procent 4 3 2 2 3" xfId="6225"/>
    <cellStyle name="Procent 4 3 2 2 3 2" xfId="14033"/>
    <cellStyle name="Procent 4 3 2 2 4" xfId="9153"/>
    <cellStyle name="Procent 4 3 2 3" xfId="1833"/>
    <cellStyle name="Procent 4 3 2 3 2" xfId="4273"/>
    <cellStyle name="Procent 4 3 2 3 2 2" xfId="12081"/>
    <cellStyle name="Procent 4 3 2 3 3" xfId="6713"/>
    <cellStyle name="Procent 4 3 2 3 3 2" xfId="14521"/>
    <cellStyle name="Procent 4 3 2 3 4" xfId="9641"/>
    <cellStyle name="Procent 4 3 2 4" xfId="2321"/>
    <cellStyle name="Procent 4 3 2 4 2" xfId="4761"/>
    <cellStyle name="Procent 4 3 2 4 2 2" xfId="12569"/>
    <cellStyle name="Procent 4 3 2 4 3" xfId="7201"/>
    <cellStyle name="Procent 4 3 2 4 3 2" xfId="15009"/>
    <cellStyle name="Procent 4 3 2 4 4" xfId="10129"/>
    <cellStyle name="Procent 4 3 2 5" xfId="2809"/>
    <cellStyle name="Procent 4 3 2 5 2" xfId="5249"/>
    <cellStyle name="Procent 4 3 2 5 2 2" xfId="13057"/>
    <cellStyle name="Procent 4 3 2 5 3" xfId="7689"/>
    <cellStyle name="Procent 4 3 2 5 3 2" xfId="15497"/>
    <cellStyle name="Procent 4 3 2 5 4" xfId="10617"/>
    <cellStyle name="Procent 4 3 2 6" xfId="3297"/>
    <cellStyle name="Procent 4 3 2 6 2" xfId="11105"/>
    <cellStyle name="Procent 4 3 2 7" xfId="5737"/>
    <cellStyle name="Procent 4 3 2 7 2" xfId="13545"/>
    <cellStyle name="Procent 4 3 2 8" xfId="8177"/>
    <cellStyle name="Procent 4 3 2 8 2" xfId="15985"/>
    <cellStyle name="Procent 4 3 2 9" xfId="8665"/>
    <cellStyle name="Procent 4 3 3" xfId="1101"/>
    <cellStyle name="Procent 4 3 3 2" xfId="3541"/>
    <cellStyle name="Procent 4 3 3 2 2" xfId="11349"/>
    <cellStyle name="Procent 4 3 3 3" xfId="5981"/>
    <cellStyle name="Procent 4 3 3 3 2" xfId="13789"/>
    <cellStyle name="Procent 4 3 3 4" xfId="8909"/>
    <cellStyle name="Procent 4 3 4" xfId="1589"/>
    <cellStyle name="Procent 4 3 4 2" xfId="4029"/>
    <cellStyle name="Procent 4 3 4 2 2" xfId="11837"/>
    <cellStyle name="Procent 4 3 4 3" xfId="6469"/>
    <cellStyle name="Procent 4 3 4 3 2" xfId="14277"/>
    <cellStyle name="Procent 4 3 4 4" xfId="9397"/>
    <cellStyle name="Procent 4 3 5" xfId="2077"/>
    <cellStyle name="Procent 4 3 5 2" xfId="4517"/>
    <cellStyle name="Procent 4 3 5 2 2" xfId="12325"/>
    <cellStyle name="Procent 4 3 5 3" xfId="6957"/>
    <cellStyle name="Procent 4 3 5 3 2" xfId="14765"/>
    <cellStyle name="Procent 4 3 5 4" xfId="9885"/>
    <cellStyle name="Procent 4 3 6" xfId="2565"/>
    <cellStyle name="Procent 4 3 6 2" xfId="5005"/>
    <cellStyle name="Procent 4 3 6 2 2" xfId="12813"/>
    <cellStyle name="Procent 4 3 6 3" xfId="7445"/>
    <cellStyle name="Procent 4 3 6 3 2" xfId="15253"/>
    <cellStyle name="Procent 4 3 6 4" xfId="10373"/>
    <cellStyle name="Procent 4 3 7" xfId="3053"/>
    <cellStyle name="Procent 4 3 7 2" xfId="10861"/>
    <cellStyle name="Procent 4 3 8" xfId="5493"/>
    <cellStyle name="Procent 4 3 8 2" xfId="13301"/>
    <cellStyle name="Procent 4 3 9" xfId="7933"/>
    <cellStyle name="Procent 4 3 9 2" xfId="15741"/>
    <cellStyle name="Procent 4 4" xfId="735"/>
    <cellStyle name="Procent 4 4 2" xfId="1223"/>
    <cellStyle name="Procent 4 4 2 2" xfId="3663"/>
    <cellStyle name="Procent 4 4 2 2 2" xfId="11471"/>
    <cellStyle name="Procent 4 4 2 3" xfId="6103"/>
    <cellStyle name="Procent 4 4 2 3 2" xfId="13911"/>
    <cellStyle name="Procent 4 4 2 4" xfId="9031"/>
    <cellStyle name="Procent 4 4 3" xfId="1711"/>
    <cellStyle name="Procent 4 4 3 2" xfId="4151"/>
    <cellStyle name="Procent 4 4 3 2 2" xfId="11959"/>
    <cellStyle name="Procent 4 4 3 3" xfId="6591"/>
    <cellStyle name="Procent 4 4 3 3 2" xfId="14399"/>
    <cellStyle name="Procent 4 4 3 4" xfId="9519"/>
    <cellStyle name="Procent 4 4 4" xfId="2199"/>
    <cellStyle name="Procent 4 4 4 2" xfId="4639"/>
    <cellStyle name="Procent 4 4 4 2 2" xfId="12447"/>
    <cellStyle name="Procent 4 4 4 3" xfId="7079"/>
    <cellStyle name="Procent 4 4 4 3 2" xfId="14887"/>
    <cellStyle name="Procent 4 4 4 4" xfId="10007"/>
    <cellStyle name="Procent 4 4 5" xfId="2687"/>
    <cellStyle name="Procent 4 4 5 2" xfId="5127"/>
    <cellStyle name="Procent 4 4 5 2 2" xfId="12935"/>
    <cellStyle name="Procent 4 4 5 3" xfId="7567"/>
    <cellStyle name="Procent 4 4 5 3 2" xfId="15375"/>
    <cellStyle name="Procent 4 4 5 4" xfId="10495"/>
    <cellStyle name="Procent 4 4 6" xfId="3175"/>
    <cellStyle name="Procent 4 4 6 2" xfId="10983"/>
    <cellStyle name="Procent 4 4 7" xfId="5615"/>
    <cellStyle name="Procent 4 4 7 2" xfId="13423"/>
    <cellStyle name="Procent 4 4 8" xfId="8055"/>
    <cellStyle name="Procent 4 4 8 2" xfId="15863"/>
    <cellStyle name="Procent 4 4 9" xfId="8543"/>
    <cellStyle name="Procent 4 5" xfId="979"/>
    <cellStyle name="Procent 4 5 2" xfId="3419"/>
    <cellStyle name="Procent 4 5 2 2" xfId="11227"/>
    <cellStyle name="Procent 4 5 3" xfId="5859"/>
    <cellStyle name="Procent 4 5 3 2" xfId="13667"/>
    <cellStyle name="Procent 4 5 4" xfId="8787"/>
    <cellStyle name="Procent 4 6" xfId="1467"/>
    <cellStyle name="Procent 4 6 2" xfId="3907"/>
    <cellStyle name="Procent 4 6 2 2" xfId="11715"/>
    <cellStyle name="Procent 4 6 3" xfId="6347"/>
    <cellStyle name="Procent 4 6 3 2" xfId="14155"/>
    <cellStyle name="Procent 4 6 4" xfId="9275"/>
    <cellStyle name="Procent 4 7" xfId="1955"/>
    <cellStyle name="Procent 4 7 2" xfId="4395"/>
    <cellStyle name="Procent 4 7 2 2" xfId="12203"/>
    <cellStyle name="Procent 4 7 3" xfId="6835"/>
    <cellStyle name="Procent 4 7 3 2" xfId="14643"/>
    <cellStyle name="Procent 4 7 4" xfId="9763"/>
    <cellStyle name="Procent 4 8" xfId="2443"/>
    <cellStyle name="Procent 4 8 2" xfId="4883"/>
    <cellStyle name="Procent 4 8 2 2" xfId="12691"/>
    <cellStyle name="Procent 4 8 3" xfId="7323"/>
    <cellStyle name="Procent 4 8 3 2" xfId="15131"/>
    <cellStyle name="Procent 4 8 4" xfId="10251"/>
    <cellStyle name="Procent 4 9" xfId="2931"/>
    <cellStyle name="Procent 4 9 2" xfId="10739"/>
    <cellStyle name="Procent 5" xfId="53"/>
    <cellStyle name="Procent 6" xfId="148"/>
    <cellStyle name="Prozent #.##0,0 %" xfId="167"/>
    <cellStyle name="Punkt" xfId="168"/>
    <cellStyle name="Rahmenunten doppelt" xfId="169"/>
    <cellStyle name="Rahmenunten einfach" xfId="170"/>
    <cellStyle name="Rahmenunten einfach &gt;zentriert" xfId="171"/>
    <cellStyle name="Rubrik 1 2" xfId="122"/>
    <cellStyle name="Rubrik 2 2" xfId="123"/>
    <cellStyle name="Rubrik 3 2" xfId="124"/>
    <cellStyle name="Rubrik 4 2" xfId="125"/>
    <cellStyle name="Rubrik 5" xfId="121"/>
    <cellStyle name="sbt2" xfId="388"/>
    <cellStyle name="Smart Bold" xfId="137"/>
    <cellStyle name="Smart Forecast" xfId="138"/>
    <cellStyle name="Smart General" xfId="139"/>
    <cellStyle name="Smart Highlight" xfId="140"/>
    <cellStyle name="Smart Percent" xfId="141"/>
    <cellStyle name="Smart Source" xfId="142"/>
    <cellStyle name="Smart Subtitle 1" xfId="143"/>
    <cellStyle name="Smart Subtitle 1 2" xfId="504"/>
    <cellStyle name="Smart Subtitle 2" xfId="144"/>
    <cellStyle name="Smart Subtotal" xfId="145"/>
    <cellStyle name="Smart Subtotal 2" xfId="306"/>
    <cellStyle name="Smart Title" xfId="146"/>
    <cellStyle name="Smart Total" xfId="147"/>
    <cellStyle name="Standard 2" xfId="312"/>
    <cellStyle name="Standard_2001_Graffinity_Anlagen1+2 englisch" xfId="172"/>
    <cellStyle name="subt1" xfId="389"/>
    <cellStyle name="Sum" xfId="173"/>
    <cellStyle name="Summa 2" xfId="136"/>
    <cellStyle name="Syöttö" xfId="174"/>
    <cellStyle name="Testo avviso" xfId="390"/>
    <cellStyle name="Testo descrittivo" xfId="391"/>
    <cellStyle name="Text Indent A" xfId="392"/>
    <cellStyle name="Text Indent B" xfId="393"/>
    <cellStyle name="Text Indent C" xfId="394"/>
    <cellStyle name="Text links" xfId="175"/>
    <cellStyle name="Title" xfId="1" builtinId="15" hidden="1"/>
    <cellStyle name="Title 2" xfId="303"/>
    <cellStyle name="Titolo" xfId="395"/>
    <cellStyle name="Titolo 1" xfId="396"/>
    <cellStyle name="Titolo 2" xfId="397"/>
    <cellStyle name="Titolo 3" xfId="398"/>
    <cellStyle name="Titolo 4" xfId="399"/>
    <cellStyle name="Total" xfId="17" builtinId="25" hidden="1"/>
    <cellStyle name="Total 2" xfId="304"/>
    <cellStyle name="Total 3" xfId="419"/>
    <cellStyle name="Totale" xfId="400"/>
    <cellStyle name="Tusental [0] 2" xfId="50"/>
    <cellStyle name="Tusental 10" xfId="76"/>
    <cellStyle name="Tusental 11" xfId="77"/>
    <cellStyle name="Tusental 12" xfId="83"/>
    <cellStyle name="Tusental 13" xfId="72"/>
    <cellStyle name="Tusental 14" xfId="75"/>
    <cellStyle name="Tusental 15" xfId="79"/>
    <cellStyle name="Tusental 16" xfId="81"/>
    <cellStyle name="Tusental 17" xfId="84"/>
    <cellStyle name="Tusental 18" xfId="86"/>
    <cellStyle name="Tusental 19" xfId="88"/>
    <cellStyle name="Tusental 2" xfId="49"/>
    <cellStyle name="Tusental 20" xfId="96"/>
    <cellStyle name="Tusental 21" xfId="97"/>
    <cellStyle name="Tusental 22" xfId="101"/>
    <cellStyle name="Tusental 23" xfId="94"/>
    <cellStyle name="Tusental 24" xfId="103"/>
    <cellStyle name="Tusental 25" xfId="95"/>
    <cellStyle name="Tusental 26" xfId="107"/>
    <cellStyle name="Tusental 27" xfId="108"/>
    <cellStyle name="Tusental 28" xfId="109"/>
    <cellStyle name="Tusental 29" xfId="113"/>
    <cellStyle name="Tusental 3" xfId="60"/>
    <cellStyle name="Tusental 30" xfId="114"/>
    <cellStyle name="Tusental 31" xfId="116"/>
    <cellStyle name="Tusental 32" xfId="118"/>
    <cellStyle name="Tusental 4" xfId="61"/>
    <cellStyle name="Tusental 5" xfId="65"/>
    <cellStyle name="Tusental 6" xfId="66"/>
    <cellStyle name="Tusental 7" xfId="68"/>
    <cellStyle name="Tusental 8" xfId="70"/>
    <cellStyle name="Tusental 9" xfId="73"/>
    <cellStyle name="Utdata 2" xfId="130"/>
    <cellStyle name="Valore non valido" xfId="401"/>
    <cellStyle name="Valore valido" xfId="402"/>
    <cellStyle name="Valuta (0)_99bdg-prezzi piatti" xfId="403"/>
    <cellStyle name="Valuta [0] 2" xfId="52"/>
    <cellStyle name="Valuta 10" xfId="78"/>
    <cellStyle name="Valuta 11" xfId="82"/>
    <cellStyle name="Valuta 12" xfId="80"/>
    <cellStyle name="Valuta 13" xfId="85"/>
    <cellStyle name="Valuta 14" xfId="87"/>
    <cellStyle name="Valuta 15" xfId="89"/>
    <cellStyle name="Valuta 16" xfId="90"/>
    <cellStyle name="Valuta 17" xfId="91"/>
    <cellStyle name="Valuta 18" xfId="92"/>
    <cellStyle name="Valuta 19" xfId="93"/>
    <cellStyle name="Valuta 2" xfId="51"/>
    <cellStyle name="Valuta 20" xfId="98"/>
    <cellStyle name="Valuta 21" xfId="100"/>
    <cellStyle name="Valuta 22" xfId="99"/>
    <cellStyle name="Valuta 23" xfId="102"/>
    <cellStyle name="Valuta 24" xfId="104"/>
    <cellStyle name="Valuta 25" xfId="105"/>
    <cellStyle name="Valuta 26" xfId="106"/>
    <cellStyle name="Valuta 27" xfId="110"/>
    <cellStyle name="Valuta 28" xfId="112"/>
    <cellStyle name="Valuta 29" xfId="111"/>
    <cellStyle name="Valuta 3" xfId="62"/>
    <cellStyle name="Valuta 30" xfId="115"/>
    <cellStyle name="Valuta 31" xfId="117"/>
    <cellStyle name="Valuta 32" xfId="119"/>
    <cellStyle name="Valuta 4" xfId="64"/>
    <cellStyle name="Valuta 5" xfId="63"/>
    <cellStyle name="Valuta 6" xfId="67"/>
    <cellStyle name="Valuta 7" xfId="69"/>
    <cellStyle name="Valuta 8" xfId="71"/>
    <cellStyle name="Valuta 9" xfId="74"/>
    <cellStyle name="Warning Text" xfId="14" builtinId="11" hidden="1"/>
    <cellStyle name="Warning Text 2" xfId="305"/>
    <cellStyle name="Warning Text 3" xfId="4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E2001A"/>
      <color rgb="FF66F3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Munksjö - White">
      <a:dk1>
        <a:sysClr val="windowText" lastClr="000000"/>
      </a:dk1>
      <a:lt1>
        <a:sysClr val="window" lastClr="FFFFFF"/>
      </a:lt1>
      <a:dk2>
        <a:srgbClr val="707173"/>
      </a:dk2>
      <a:lt2>
        <a:srgbClr val="CFD1D2"/>
      </a:lt2>
      <a:accent1>
        <a:srgbClr val="E2001A"/>
      </a:accent1>
      <a:accent2>
        <a:srgbClr val="BCBDBE"/>
      </a:accent2>
      <a:accent3>
        <a:srgbClr val="46949D"/>
      </a:accent3>
      <a:accent4>
        <a:srgbClr val="A6C8CC"/>
      </a:accent4>
      <a:accent5>
        <a:srgbClr val="686297"/>
      </a:accent5>
      <a:accent6>
        <a:srgbClr val="EA8A00"/>
      </a:accent6>
      <a:hlink>
        <a:srgbClr val="707173"/>
      </a:hlink>
      <a:folHlink>
        <a:srgbClr val="707173"/>
      </a:folHlink>
    </a:clrScheme>
    <a:fontScheme name="InglebyFont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297"/>
  <sheetViews>
    <sheetView topLeftCell="C1" workbookViewId="0">
      <selection activeCell="G12" sqref="G12"/>
    </sheetView>
  </sheetViews>
  <sheetFormatPr defaultColWidth="9.140625" defaultRowHeight="12.75"/>
  <cols>
    <col min="1" max="1" width="0" style="191" hidden="1" customWidth="1"/>
    <col min="2" max="2" width="0" style="203" hidden="1" customWidth="1"/>
    <col min="3" max="3" width="4.28515625" style="173" customWidth="1"/>
    <col min="4" max="4" width="4" style="177" customWidth="1"/>
    <col min="5" max="5" width="39" style="191" customWidth="1"/>
    <col min="6" max="15" width="9.140625" style="191"/>
    <col min="16" max="16" width="4.28515625" style="198" customWidth="1"/>
    <col min="17" max="28" width="9.140625" style="174"/>
    <col min="29" max="16384" width="9.140625" style="191"/>
  </cols>
  <sheetData>
    <row r="1" spans="1:16" s="174" customFormat="1" ht="13.5" thickBot="1">
      <c r="B1" s="173"/>
      <c r="C1" s="173"/>
      <c r="D1" s="173"/>
    </row>
    <row r="2" spans="1:16" s="191" customFormat="1">
      <c r="B2" s="203"/>
      <c r="C2" s="173"/>
      <c r="D2" s="172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0"/>
    </row>
    <row r="3" spans="1:16" s="191" customFormat="1">
      <c r="B3" s="203"/>
      <c r="C3" s="173"/>
      <c r="D3" s="169"/>
      <c r="E3" s="168" t="s">
        <v>182</v>
      </c>
      <c r="F3" s="167" t="s">
        <v>183</v>
      </c>
      <c r="G3" s="166" t="s">
        <v>163</v>
      </c>
      <c r="H3" s="166" t="s">
        <v>164</v>
      </c>
      <c r="I3" s="166" t="s">
        <v>107</v>
      </c>
      <c r="J3" s="165" t="s">
        <v>108</v>
      </c>
      <c r="K3" s="167" t="s">
        <v>183</v>
      </c>
      <c r="L3" s="166" t="s">
        <v>109</v>
      </c>
      <c r="M3" s="166" t="s">
        <v>13</v>
      </c>
      <c r="N3" s="166" t="s">
        <v>107</v>
      </c>
      <c r="O3" s="165" t="s">
        <v>108</v>
      </c>
      <c r="P3" s="164"/>
    </row>
    <row r="4" spans="1:16" s="191" customFormat="1">
      <c r="B4" s="203"/>
      <c r="C4" s="173"/>
      <c r="D4" s="169"/>
      <c r="E4" s="168" t="s">
        <v>14</v>
      </c>
      <c r="F4" s="163">
        <v>2013</v>
      </c>
      <c r="G4" s="162">
        <v>2013</v>
      </c>
      <c r="H4" s="162">
        <v>2013</v>
      </c>
      <c r="I4" s="162">
        <v>2013</v>
      </c>
      <c r="J4" s="161">
        <v>2013</v>
      </c>
      <c r="K4" s="163">
        <v>2012</v>
      </c>
      <c r="L4" s="162">
        <v>2012</v>
      </c>
      <c r="M4" s="162">
        <v>2012</v>
      </c>
      <c r="N4" s="162">
        <v>2012</v>
      </c>
      <c r="O4" s="161">
        <v>2012</v>
      </c>
      <c r="P4" s="164"/>
    </row>
    <row r="5" spans="1:16" s="191" customFormat="1">
      <c r="B5" s="203"/>
      <c r="C5" s="173"/>
      <c r="D5" s="169"/>
      <c r="E5" s="207"/>
      <c r="F5" s="160"/>
      <c r="G5" s="207"/>
      <c r="H5" s="207"/>
      <c r="I5" s="207"/>
      <c r="J5" s="159"/>
      <c r="K5" s="160"/>
      <c r="L5" s="207"/>
      <c r="M5" s="207"/>
      <c r="N5" s="207"/>
      <c r="O5" s="159"/>
      <c r="P5" s="164"/>
    </row>
    <row r="6" spans="1:16" s="191" customFormat="1">
      <c r="B6" s="203"/>
      <c r="C6" s="173"/>
      <c r="D6" s="169"/>
      <c r="E6" s="158" t="s">
        <v>149</v>
      </c>
      <c r="F6" s="157"/>
      <c r="G6" s="208"/>
      <c r="H6" s="208"/>
      <c r="I6" s="208"/>
      <c r="J6" s="156"/>
      <c r="K6" s="157"/>
      <c r="L6" s="208"/>
      <c r="M6" s="208"/>
      <c r="N6" s="208"/>
      <c r="O6" s="156"/>
      <c r="P6" s="164"/>
    </row>
    <row r="7" spans="1:16" s="191" customFormat="1">
      <c r="B7" s="205">
        <v>0</v>
      </c>
      <c r="C7" s="155"/>
      <c r="D7" s="154"/>
      <c r="E7" s="153" t="s">
        <v>95</v>
      </c>
      <c r="F7" s="152">
        <f>SUM(G7:J7)</f>
        <v>368.2</v>
      </c>
      <c r="G7" s="151">
        <v>89.899999999999977</v>
      </c>
      <c r="H7" s="151">
        <v>86.800000000000011</v>
      </c>
      <c r="I7" s="151">
        <v>95.5</v>
      </c>
      <c r="J7" s="150">
        <v>96</v>
      </c>
      <c r="K7" s="152">
        <f>SUM(L7:O7)</f>
        <v>368.40000000000003</v>
      </c>
      <c r="L7" s="151">
        <v>99.6</v>
      </c>
      <c r="M7" s="151">
        <v>90.2</v>
      </c>
      <c r="N7" s="151">
        <v>91.3</v>
      </c>
      <c r="O7" s="150">
        <v>87.3</v>
      </c>
      <c r="P7" s="164"/>
    </row>
    <row r="8" spans="1:16" s="191" customFormat="1">
      <c r="B8" s="205">
        <v>0</v>
      </c>
      <c r="C8" s="155"/>
      <c r="D8" s="154"/>
      <c r="E8" s="153" t="s">
        <v>96</v>
      </c>
      <c r="F8" s="152">
        <f t="shared" ref="F8:F44" si="0">SUM(G8:J8)</f>
        <v>432.79999999999995</v>
      </c>
      <c r="G8" s="151">
        <v>96.799999999999983</v>
      </c>
      <c r="H8" s="151">
        <v>105.30000000000001</v>
      </c>
      <c r="I8" s="151">
        <v>118.6</v>
      </c>
      <c r="J8" s="150">
        <v>112.1</v>
      </c>
      <c r="K8" s="152">
        <f t="shared" ref="K8:K43" si="1">SUM(L8:O8)</f>
        <v>467.19999999999993</v>
      </c>
      <c r="L8" s="151">
        <v>110.4</v>
      </c>
      <c r="M8" s="151">
        <v>115.3</v>
      </c>
      <c r="N8" s="151">
        <v>123.1</v>
      </c>
      <c r="O8" s="150">
        <v>118.4</v>
      </c>
      <c r="P8" s="164"/>
    </row>
    <row r="9" spans="1:16" s="191" customFormat="1">
      <c r="B9" s="205">
        <v>0</v>
      </c>
      <c r="C9" s="155"/>
      <c r="D9" s="154"/>
      <c r="E9" s="153" t="s">
        <v>97</v>
      </c>
      <c r="F9" s="152">
        <f t="shared" si="0"/>
        <v>158</v>
      </c>
      <c r="G9" s="151">
        <v>42.3</v>
      </c>
      <c r="H9" s="151">
        <v>35.600000000000009</v>
      </c>
      <c r="I9" s="151">
        <v>42.1</v>
      </c>
      <c r="J9" s="150">
        <v>38</v>
      </c>
      <c r="K9" s="152">
        <f t="shared" si="1"/>
        <v>148.19999999999999</v>
      </c>
      <c r="L9" s="151">
        <v>37</v>
      </c>
      <c r="M9" s="151">
        <v>33.5</v>
      </c>
      <c r="N9" s="151">
        <v>40.6</v>
      </c>
      <c r="O9" s="150">
        <v>37.1</v>
      </c>
      <c r="P9" s="164"/>
    </row>
    <row r="10" spans="1:16" s="191" customFormat="1">
      <c r="B10" s="205">
        <v>0</v>
      </c>
      <c r="C10" s="155"/>
      <c r="D10" s="154"/>
      <c r="E10" s="153" t="s">
        <v>111</v>
      </c>
      <c r="F10" s="152">
        <f t="shared" si="0"/>
        <v>175.90000000000003</v>
      </c>
      <c r="G10" s="151">
        <v>40.400000000000006</v>
      </c>
      <c r="H10" s="151">
        <v>41.2</v>
      </c>
      <c r="I10" s="151">
        <v>47</v>
      </c>
      <c r="J10" s="150">
        <v>47.3</v>
      </c>
      <c r="K10" s="152">
        <f t="shared" si="1"/>
        <v>178.4</v>
      </c>
      <c r="L10" s="151">
        <v>43.4</v>
      </c>
      <c r="M10" s="151">
        <v>43.1</v>
      </c>
      <c r="N10" s="151">
        <v>45.8</v>
      </c>
      <c r="O10" s="150">
        <v>46.1</v>
      </c>
      <c r="P10" s="164"/>
    </row>
    <row r="11" spans="1:16" s="191" customFormat="1" ht="13.5" thickBot="1">
      <c r="B11" s="205">
        <v>0</v>
      </c>
      <c r="C11" s="155"/>
      <c r="D11" s="154"/>
      <c r="E11" s="153" t="s">
        <v>150</v>
      </c>
      <c r="F11" s="149">
        <f t="shared" si="0"/>
        <v>-14.6</v>
      </c>
      <c r="G11" s="201">
        <v>-4.2000000000000011</v>
      </c>
      <c r="H11" s="201">
        <v>-3.7999999999999989</v>
      </c>
      <c r="I11" s="201">
        <v>-3.6</v>
      </c>
      <c r="J11" s="148">
        <v>-3</v>
      </c>
      <c r="K11" s="149">
        <f t="shared" si="1"/>
        <v>-7.6</v>
      </c>
      <c r="L11" s="201">
        <v>-1.9</v>
      </c>
      <c r="M11" s="201">
        <v>-1.1000000000000001</v>
      </c>
      <c r="N11" s="201">
        <v>-2.7</v>
      </c>
      <c r="O11" s="148">
        <v>-1.9</v>
      </c>
      <c r="P11" s="164"/>
    </row>
    <row r="12" spans="1:16" s="191" customFormat="1">
      <c r="A12" s="191">
        <v>270.5</v>
      </c>
      <c r="B12" s="205">
        <v>0</v>
      </c>
      <c r="C12" s="155"/>
      <c r="D12" s="154"/>
      <c r="E12" s="158" t="s">
        <v>24</v>
      </c>
      <c r="F12" s="147">
        <f t="shared" si="0"/>
        <v>1120.3</v>
      </c>
      <c r="G12" s="210">
        <v>265.2</v>
      </c>
      <c r="H12" s="210">
        <v>265.10000000000002</v>
      </c>
      <c r="I12" s="210">
        <v>299.60000000000002</v>
      </c>
      <c r="J12" s="146">
        <v>290.39999999999998</v>
      </c>
      <c r="K12" s="147">
        <f t="shared" si="1"/>
        <v>1154.5999999999999</v>
      </c>
      <c r="L12" s="210">
        <v>288.5</v>
      </c>
      <c r="M12" s="210">
        <v>281</v>
      </c>
      <c r="N12" s="210">
        <v>298.10000000000002</v>
      </c>
      <c r="O12" s="146">
        <v>287</v>
      </c>
      <c r="P12" s="164"/>
    </row>
    <row r="13" spans="1:16" s="191" customFormat="1">
      <c r="B13" s="205">
        <v>0</v>
      </c>
      <c r="C13" s="155"/>
      <c r="D13" s="154"/>
      <c r="E13" s="153"/>
      <c r="F13" s="145"/>
      <c r="G13" s="144"/>
      <c r="H13" s="144"/>
      <c r="I13" s="144"/>
      <c r="J13" s="143"/>
      <c r="K13" s="145"/>
      <c r="L13" s="144"/>
      <c r="M13" s="144"/>
      <c r="N13" s="144"/>
      <c r="O13" s="143"/>
      <c r="P13" s="164"/>
    </row>
    <row r="14" spans="1:16" s="191" customFormat="1">
      <c r="B14" s="205">
        <v>0</v>
      </c>
      <c r="C14" s="155"/>
      <c r="D14" s="154"/>
      <c r="E14" s="158" t="s">
        <v>151</v>
      </c>
      <c r="F14" s="145"/>
      <c r="G14" s="144"/>
      <c r="H14" s="144"/>
      <c r="I14" s="144"/>
      <c r="J14" s="143"/>
      <c r="K14" s="145"/>
      <c r="L14" s="144"/>
      <c r="M14" s="144"/>
      <c r="N14" s="144"/>
      <c r="O14" s="143"/>
      <c r="P14" s="164"/>
    </row>
    <row r="15" spans="1:16" s="191" customFormat="1">
      <c r="B15" s="205">
        <v>0</v>
      </c>
      <c r="C15" s="155"/>
      <c r="D15" s="154"/>
      <c r="E15" s="153" t="s">
        <v>95</v>
      </c>
      <c r="F15" s="152">
        <f t="shared" si="0"/>
        <v>26.3</v>
      </c>
      <c r="G15" s="151">
        <v>2.1000000000000014</v>
      </c>
      <c r="H15" s="151">
        <v>5.5</v>
      </c>
      <c r="I15" s="151">
        <v>9.4</v>
      </c>
      <c r="J15" s="150">
        <v>9.3000000000000007</v>
      </c>
      <c r="K15" s="152">
        <f t="shared" si="1"/>
        <v>29.799999999999997</v>
      </c>
      <c r="L15" s="151">
        <v>8.3000000000000007</v>
      </c>
      <c r="M15" s="151">
        <v>7</v>
      </c>
      <c r="N15" s="151">
        <v>6.1</v>
      </c>
      <c r="O15" s="150">
        <v>8.4</v>
      </c>
      <c r="P15" s="164"/>
    </row>
    <row r="16" spans="1:16" s="191" customFormat="1">
      <c r="B16" s="205">
        <v>0</v>
      </c>
      <c r="C16" s="155"/>
      <c r="D16" s="154"/>
      <c r="E16" s="153" t="s">
        <v>157</v>
      </c>
      <c r="F16" s="152">
        <f t="shared" si="0"/>
        <v>21.200000000000003</v>
      </c>
      <c r="G16" s="151">
        <v>4.8000000000000007</v>
      </c>
      <c r="H16" s="151">
        <v>6.5</v>
      </c>
      <c r="I16" s="151">
        <v>4.5</v>
      </c>
      <c r="J16" s="150">
        <v>5.4</v>
      </c>
      <c r="K16" s="152">
        <f t="shared" si="1"/>
        <v>34.200000000000003</v>
      </c>
      <c r="L16" s="151">
        <v>11</v>
      </c>
      <c r="M16" s="151">
        <v>5.8</v>
      </c>
      <c r="N16" s="151">
        <v>10.199999999999999</v>
      </c>
      <c r="O16" s="150">
        <v>7.2</v>
      </c>
      <c r="P16" s="164"/>
    </row>
    <row r="17" spans="1:16" s="191" customFormat="1">
      <c r="B17" s="205">
        <v>0</v>
      </c>
      <c r="C17" s="155"/>
      <c r="D17" s="154"/>
      <c r="E17" s="153" t="s">
        <v>97</v>
      </c>
      <c r="F17" s="152">
        <f t="shared" si="0"/>
        <v>14.700000000000001</v>
      </c>
      <c r="G17" s="151">
        <v>4.9000000000000004</v>
      </c>
      <c r="H17" s="151">
        <v>1.7000000000000011</v>
      </c>
      <c r="I17" s="151">
        <v>4.5</v>
      </c>
      <c r="J17" s="150">
        <v>3.6</v>
      </c>
      <c r="K17" s="152">
        <f t="shared" si="1"/>
        <v>11.7</v>
      </c>
      <c r="L17" s="151">
        <v>1.3</v>
      </c>
      <c r="M17" s="151">
        <v>1.2</v>
      </c>
      <c r="N17" s="151">
        <v>4.9000000000000004</v>
      </c>
      <c r="O17" s="150">
        <v>4.3</v>
      </c>
      <c r="P17" s="164"/>
    </row>
    <row r="18" spans="1:16" s="191" customFormat="1">
      <c r="B18" s="205">
        <v>0</v>
      </c>
      <c r="C18" s="155"/>
      <c r="D18" s="154"/>
      <c r="E18" s="153" t="s">
        <v>111</v>
      </c>
      <c r="F18" s="152">
        <f t="shared" si="0"/>
        <v>-6.9999999999999991</v>
      </c>
      <c r="G18" s="151">
        <v>-6</v>
      </c>
      <c r="H18" s="151">
        <v>-2.2000000000000002</v>
      </c>
      <c r="I18" s="151">
        <v>-0.6</v>
      </c>
      <c r="J18" s="150">
        <v>1.8</v>
      </c>
      <c r="K18" s="152">
        <f t="shared" si="1"/>
        <v>2.6</v>
      </c>
      <c r="L18" s="151">
        <v>2.2000000000000002</v>
      </c>
      <c r="M18" s="151">
        <v>-0.6</v>
      </c>
      <c r="N18" s="151">
        <v>0.3</v>
      </c>
      <c r="O18" s="150">
        <v>0.7</v>
      </c>
      <c r="P18" s="164"/>
    </row>
    <row r="19" spans="1:16" s="191" customFormat="1" ht="13.5" thickBot="1">
      <c r="B19" s="205">
        <v>1</v>
      </c>
      <c r="C19" s="155"/>
      <c r="D19" s="154"/>
      <c r="E19" s="153" t="s">
        <v>150</v>
      </c>
      <c r="F19" s="149">
        <f t="shared" si="0"/>
        <v>-12.9</v>
      </c>
      <c r="G19" s="201">
        <v>-4.7999999999999972</v>
      </c>
      <c r="H19" s="201">
        <v>-1.7000000000000028</v>
      </c>
      <c r="I19" s="201">
        <v>-4.5</v>
      </c>
      <c r="J19" s="148">
        <v>-1.9</v>
      </c>
      <c r="K19" s="149">
        <f t="shared" si="1"/>
        <v>-39.5</v>
      </c>
      <c r="L19" s="201">
        <v>-1.7</v>
      </c>
      <c r="M19" s="201">
        <v>-4.8</v>
      </c>
      <c r="N19" s="201">
        <v>-5.2</v>
      </c>
      <c r="O19" s="148">
        <v>-27.8</v>
      </c>
      <c r="P19" s="164"/>
    </row>
    <row r="20" spans="1:16" s="191" customFormat="1">
      <c r="A20" s="191">
        <v>-0.4</v>
      </c>
      <c r="B20" s="205">
        <v>0.99999999999999956</v>
      </c>
      <c r="C20" s="155"/>
      <c r="D20" s="154"/>
      <c r="E20" s="158" t="s">
        <v>24</v>
      </c>
      <c r="F20" s="147">
        <f t="shared" si="0"/>
        <v>42.3</v>
      </c>
      <c r="G20" s="210">
        <v>1.0000000000000053</v>
      </c>
      <c r="H20" s="210">
        <v>9.7999999999999972</v>
      </c>
      <c r="I20" s="210">
        <v>13.3</v>
      </c>
      <c r="J20" s="146">
        <v>18.2</v>
      </c>
      <c r="K20" s="147">
        <f t="shared" si="1"/>
        <v>39.799999999999997</v>
      </c>
      <c r="L20" s="210">
        <v>21.1</v>
      </c>
      <c r="M20" s="210">
        <v>8.6</v>
      </c>
      <c r="N20" s="210">
        <v>16.3</v>
      </c>
      <c r="O20" s="146">
        <v>-6.2</v>
      </c>
      <c r="P20" s="164"/>
    </row>
    <row r="21" spans="1:16" s="191" customFormat="1">
      <c r="B21" s="205">
        <v>0</v>
      </c>
      <c r="C21" s="155"/>
      <c r="D21" s="154"/>
      <c r="E21" s="207"/>
      <c r="F21" s="145"/>
      <c r="G21" s="144"/>
      <c r="H21" s="144"/>
      <c r="I21" s="144"/>
      <c r="J21" s="143"/>
      <c r="K21" s="145"/>
      <c r="L21" s="144"/>
      <c r="M21" s="144"/>
      <c r="N21" s="144"/>
      <c r="O21" s="143"/>
      <c r="P21" s="164"/>
    </row>
    <row r="22" spans="1:16" s="191" customFormat="1">
      <c r="B22" s="205">
        <v>0</v>
      </c>
      <c r="C22" s="155"/>
      <c r="D22" s="154"/>
      <c r="E22" s="158" t="s">
        <v>152</v>
      </c>
      <c r="F22" s="145"/>
      <c r="G22" s="144"/>
      <c r="H22" s="144"/>
      <c r="I22" s="144"/>
      <c r="J22" s="143"/>
      <c r="K22" s="145"/>
      <c r="L22" s="144"/>
      <c r="M22" s="144"/>
      <c r="N22" s="144"/>
      <c r="O22" s="143"/>
      <c r="P22" s="164"/>
    </row>
    <row r="23" spans="1:16" s="191" customFormat="1">
      <c r="B23" s="205">
        <v>0</v>
      </c>
      <c r="C23" s="155"/>
      <c r="D23" s="154"/>
      <c r="E23" s="153" t="s">
        <v>95</v>
      </c>
      <c r="F23" s="142">
        <f t="shared" si="0"/>
        <v>7.4000000000000012</v>
      </c>
      <c r="G23" s="206">
        <v>6.6000000000000014</v>
      </c>
      <c r="H23" s="206">
        <v>0.5</v>
      </c>
      <c r="I23" s="206" t="s">
        <v>94</v>
      </c>
      <c r="J23" s="141">
        <v>0.3</v>
      </c>
      <c r="K23" s="142">
        <f t="shared" si="1"/>
        <v>0.5</v>
      </c>
      <c r="L23" s="206">
        <v>0.3</v>
      </c>
      <c r="M23" s="206" t="s">
        <v>94</v>
      </c>
      <c r="N23" s="206">
        <v>0.2</v>
      </c>
      <c r="O23" s="141" t="s">
        <v>94</v>
      </c>
      <c r="P23" s="164"/>
    </row>
    <row r="24" spans="1:16" s="191" customFormat="1">
      <c r="B24" s="205">
        <v>0</v>
      </c>
      <c r="C24" s="155"/>
      <c r="D24" s="154"/>
      <c r="E24" s="153" t="s">
        <v>96</v>
      </c>
      <c r="F24" s="142">
        <f t="shared" si="0"/>
        <v>2.6999999999999988</v>
      </c>
      <c r="G24" s="206">
        <v>1.8999999999999992</v>
      </c>
      <c r="H24" s="206">
        <v>0.59999999999999931</v>
      </c>
      <c r="I24" s="206">
        <v>0.2</v>
      </c>
      <c r="J24" s="141" t="s">
        <v>94</v>
      </c>
      <c r="K24" s="142">
        <f t="shared" si="1"/>
        <v>1.5</v>
      </c>
      <c r="L24" s="206" t="s">
        <v>94</v>
      </c>
      <c r="M24" s="206" t="s">
        <v>94</v>
      </c>
      <c r="N24" s="206" t="s">
        <v>94</v>
      </c>
      <c r="O24" s="141">
        <v>1.5</v>
      </c>
      <c r="P24" s="164"/>
    </row>
    <row r="25" spans="1:16" s="191" customFormat="1">
      <c r="B25" s="205">
        <v>0</v>
      </c>
      <c r="C25" s="155"/>
      <c r="D25" s="154"/>
      <c r="E25" s="153" t="s">
        <v>97</v>
      </c>
      <c r="F25" s="142">
        <f t="shared" si="0"/>
        <v>1.3000000000000007</v>
      </c>
      <c r="G25" s="206">
        <v>0.80000000000000071</v>
      </c>
      <c r="H25" s="206">
        <v>0</v>
      </c>
      <c r="I25" s="206">
        <v>0.5</v>
      </c>
      <c r="J25" s="141" t="s">
        <v>94</v>
      </c>
      <c r="K25" s="142">
        <f t="shared" si="1"/>
        <v>0.4</v>
      </c>
      <c r="L25" s="206">
        <v>0.2</v>
      </c>
      <c r="M25" s="206">
        <v>0.2</v>
      </c>
      <c r="N25" s="206" t="s">
        <v>94</v>
      </c>
      <c r="O25" s="141" t="s">
        <v>94</v>
      </c>
      <c r="P25" s="164"/>
    </row>
    <row r="26" spans="1:16" s="191" customFormat="1">
      <c r="B26" s="205">
        <v>0</v>
      </c>
      <c r="C26" s="155"/>
      <c r="D26" s="154"/>
      <c r="E26" s="153" t="s">
        <v>111</v>
      </c>
      <c r="F26" s="142">
        <f t="shared" si="0"/>
        <v>6.4</v>
      </c>
      <c r="G26" s="206">
        <v>5.5</v>
      </c>
      <c r="H26" s="206">
        <v>0.90000000000000013</v>
      </c>
      <c r="I26" s="206" t="s">
        <v>94</v>
      </c>
      <c r="J26" s="141" t="s">
        <v>94</v>
      </c>
      <c r="K26" s="142">
        <f t="shared" si="1"/>
        <v>1.1000000000000001</v>
      </c>
      <c r="L26" s="206" t="s">
        <v>94</v>
      </c>
      <c r="M26" s="206" t="s">
        <v>94</v>
      </c>
      <c r="N26" s="206" t="s">
        <v>94</v>
      </c>
      <c r="O26" s="141">
        <v>1.1000000000000001</v>
      </c>
      <c r="P26" s="164"/>
    </row>
    <row r="27" spans="1:16" s="191" customFormat="1" ht="13.5" thickBot="1">
      <c r="B27" s="205">
        <v>-1</v>
      </c>
      <c r="C27" s="155"/>
      <c r="D27" s="154"/>
      <c r="E27" s="153" t="s">
        <v>150</v>
      </c>
      <c r="F27" s="140">
        <f t="shared" si="0"/>
        <v>3.9999999999999996</v>
      </c>
      <c r="G27" s="202">
        <v>1</v>
      </c>
      <c r="H27" s="202">
        <v>0.29999999999999982</v>
      </c>
      <c r="I27" s="202">
        <v>2.2999999999999998</v>
      </c>
      <c r="J27" s="139">
        <v>0.4</v>
      </c>
      <c r="K27" s="140">
        <f t="shared" si="1"/>
        <v>34.299999999999997</v>
      </c>
      <c r="L27" s="202">
        <v>1.7</v>
      </c>
      <c r="M27" s="202">
        <v>4.4000000000000004</v>
      </c>
      <c r="N27" s="202">
        <v>1.9</v>
      </c>
      <c r="O27" s="139">
        <v>26.3</v>
      </c>
      <c r="P27" s="164"/>
    </row>
    <row r="28" spans="1:16" s="191" customFormat="1">
      <c r="B28" s="205">
        <v>-1.0000000000000007</v>
      </c>
      <c r="C28" s="155"/>
      <c r="D28" s="154"/>
      <c r="E28" s="158" t="s">
        <v>24</v>
      </c>
      <c r="F28" s="185">
        <f t="shared" si="0"/>
        <v>21.8</v>
      </c>
      <c r="G28" s="175">
        <v>15.8</v>
      </c>
      <c r="H28" s="175">
        <v>2.2999999999999989</v>
      </c>
      <c r="I28" s="175">
        <v>3</v>
      </c>
      <c r="J28" s="178">
        <v>0.7</v>
      </c>
      <c r="K28" s="185">
        <f t="shared" si="1"/>
        <v>36.799999999999997</v>
      </c>
      <c r="L28" s="175">
        <v>2.2000000000000002</v>
      </c>
      <c r="M28" s="175">
        <v>4.5999999999999996</v>
      </c>
      <c r="N28" s="175">
        <v>2.1</v>
      </c>
      <c r="O28" s="178">
        <v>27.9</v>
      </c>
      <c r="P28" s="164"/>
    </row>
    <row r="29" spans="1:16" s="191" customFormat="1">
      <c r="B29" s="205">
        <v>0</v>
      </c>
      <c r="C29" s="155"/>
      <c r="D29" s="154"/>
      <c r="E29" s="158"/>
      <c r="F29" s="145"/>
      <c r="G29" s="144"/>
      <c r="H29" s="144"/>
      <c r="I29" s="144"/>
      <c r="J29" s="143"/>
      <c r="K29" s="145"/>
      <c r="L29" s="144"/>
      <c r="M29" s="144"/>
      <c r="N29" s="144"/>
      <c r="O29" s="143"/>
      <c r="P29" s="164"/>
    </row>
    <row r="30" spans="1:16" s="191" customFormat="1">
      <c r="B30" s="205">
        <v>0</v>
      </c>
      <c r="C30" s="155"/>
      <c r="D30" s="154"/>
      <c r="E30" s="158" t="s">
        <v>154</v>
      </c>
      <c r="F30" s="145"/>
      <c r="G30" s="144"/>
      <c r="H30" s="144"/>
      <c r="I30" s="144"/>
      <c r="J30" s="143"/>
      <c r="K30" s="145"/>
      <c r="L30" s="144"/>
      <c r="M30" s="144"/>
      <c r="N30" s="144"/>
      <c r="O30" s="143"/>
      <c r="P30" s="164"/>
    </row>
    <row r="31" spans="1:16" s="191" customFormat="1">
      <c r="B31" s="205">
        <v>0</v>
      </c>
      <c r="C31" s="155"/>
      <c r="D31" s="154"/>
      <c r="E31" s="153" t="s">
        <v>95</v>
      </c>
      <c r="F31" s="152">
        <f t="shared" si="0"/>
        <v>33.700000000000003</v>
      </c>
      <c r="G31" s="151">
        <v>8.7000000000000028</v>
      </c>
      <c r="H31" s="151">
        <v>6</v>
      </c>
      <c r="I31" s="151">
        <v>9.4</v>
      </c>
      <c r="J31" s="150">
        <v>9.6</v>
      </c>
      <c r="K31" s="152">
        <f t="shared" si="1"/>
        <v>30.299999999999997</v>
      </c>
      <c r="L31" s="151">
        <v>8.6</v>
      </c>
      <c r="M31" s="151">
        <v>7</v>
      </c>
      <c r="N31" s="151">
        <v>6.3</v>
      </c>
      <c r="O31" s="150">
        <v>8.4</v>
      </c>
      <c r="P31" s="164"/>
    </row>
    <row r="32" spans="1:16" s="191" customFormat="1">
      <c r="B32" s="205">
        <v>0</v>
      </c>
      <c r="C32" s="155"/>
      <c r="D32" s="154"/>
      <c r="E32" s="153" t="s">
        <v>96</v>
      </c>
      <c r="F32" s="152">
        <f t="shared" si="0"/>
        <v>23.9</v>
      </c>
      <c r="G32" s="151">
        <v>6.7000000000000011</v>
      </c>
      <c r="H32" s="151">
        <v>7.0999999999999988</v>
      </c>
      <c r="I32" s="151">
        <v>4.7</v>
      </c>
      <c r="J32" s="150">
        <v>5.4</v>
      </c>
      <c r="K32" s="152">
        <f t="shared" si="1"/>
        <v>35.700000000000003</v>
      </c>
      <c r="L32" s="151">
        <v>11</v>
      </c>
      <c r="M32" s="151">
        <v>5.8</v>
      </c>
      <c r="N32" s="151">
        <v>10.199999999999999</v>
      </c>
      <c r="O32" s="150">
        <v>8.6999999999999993</v>
      </c>
      <c r="P32" s="164"/>
    </row>
    <row r="33" spans="1:16" s="191" customFormat="1">
      <c r="B33" s="205">
        <v>0</v>
      </c>
      <c r="C33" s="155"/>
      <c r="D33" s="154"/>
      <c r="E33" s="153" t="s">
        <v>97</v>
      </c>
      <c r="F33" s="152">
        <f t="shared" si="0"/>
        <v>16.000000000000004</v>
      </c>
      <c r="G33" s="151">
        <v>5.7000000000000011</v>
      </c>
      <c r="H33" s="151">
        <v>1.7000000000000011</v>
      </c>
      <c r="I33" s="151">
        <v>5</v>
      </c>
      <c r="J33" s="150">
        <v>3.6</v>
      </c>
      <c r="K33" s="152">
        <f t="shared" si="1"/>
        <v>12.100000000000001</v>
      </c>
      <c r="L33" s="151">
        <v>1.5</v>
      </c>
      <c r="M33" s="151">
        <v>1.4</v>
      </c>
      <c r="N33" s="151">
        <v>4.9000000000000004</v>
      </c>
      <c r="O33" s="150">
        <v>4.3</v>
      </c>
      <c r="P33" s="164"/>
    </row>
    <row r="34" spans="1:16" s="191" customFormat="1">
      <c r="B34" s="205">
        <v>0</v>
      </c>
      <c r="C34" s="155"/>
      <c r="D34" s="154"/>
      <c r="E34" s="153" t="s">
        <v>111</v>
      </c>
      <c r="F34" s="152">
        <f t="shared" si="0"/>
        <v>-0.59999999999999987</v>
      </c>
      <c r="G34" s="151">
        <v>-0.5</v>
      </c>
      <c r="H34" s="151">
        <v>-1.3</v>
      </c>
      <c r="I34" s="151">
        <v>-0.6</v>
      </c>
      <c r="J34" s="150">
        <v>1.8</v>
      </c>
      <c r="K34" s="152">
        <f t="shared" si="1"/>
        <v>3.7</v>
      </c>
      <c r="L34" s="151">
        <v>2.2000000000000002</v>
      </c>
      <c r="M34" s="151">
        <v>-0.6</v>
      </c>
      <c r="N34" s="151">
        <v>0.3</v>
      </c>
      <c r="O34" s="150">
        <v>1.8</v>
      </c>
      <c r="P34" s="164"/>
    </row>
    <row r="35" spans="1:16" s="191" customFormat="1" ht="13.5" thickBot="1">
      <c r="B35" s="205">
        <v>0</v>
      </c>
      <c r="C35" s="155"/>
      <c r="D35" s="154"/>
      <c r="E35" s="186" t="s">
        <v>155</v>
      </c>
      <c r="F35" s="149">
        <f t="shared" si="0"/>
        <v>-8.9</v>
      </c>
      <c r="G35" s="201">
        <v>-3.7999999999999972</v>
      </c>
      <c r="H35" s="201">
        <v>-1.400000000000003</v>
      </c>
      <c r="I35" s="201">
        <v>-2.2000000000000002</v>
      </c>
      <c r="J35" s="148">
        <v>-1.5</v>
      </c>
      <c r="K35" s="149">
        <f t="shared" si="1"/>
        <v>-5.1999999999999993</v>
      </c>
      <c r="L35" s="201">
        <v>0</v>
      </c>
      <c r="M35" s="201">
        <v>-0.4</v>
      </c>
      <c r="N35" s="201">
        <v>-3.3</v>
      </c>
      <c r="O35" s="148">
        <v>-1.5</v>
      </c>
      <c r="P35" s="164"/>
    </row>
    <row r="36" spans="1:16" s="191" customFormat="1">
      <c r="A36" s="191">
        <v>16.399999999999999</v>
      </c>
      <c r="B36" s="205">
        <v>0</v>
      </c>
      <c r="C36" s="155"/>
      <c r="D36" s="154"/>
      <c r="E36" s="158" t="s">
        <v>24</v>
      </c>
      <c r="F36" s="147">
        <f t="shared" si="0"/>
        <v>64.099999999999994</v>
      </c>
      <c r="G36" s="210">
        <v>16.800000000000008</v>
      </c>
      <c r="H36" s="210">
        <v>12.099999999999994</v>
      </c>
      <c r="I36" s="210">
        <v>16.3</v>
      </c>
      <c r="J36" s="146">
        <v>18.899999999999999</v>
      </c>
      <c r="K36" s="147">
        <f t="shared" si="1"/>
        <v>76.599999999999994</v>
      </c>
      <c r="L36" s="210">
        <v>23.3</v>
      </c>
      <c r="M36" s="210">
        <v>13.2</v>
      </c>
      <c r="N36" s="210">
        <v>18.399999999999999</v>
      </c>
      <c r="O36" s="146">
        <v>21.7</v>
      </c>
      <c r="P36" s="164"/>
    </row>
    <row r="37" spans="1:16" s="191" customFormat="1">
      <c r="B37" s="205">
        <v>0</v>
      </c>
      <c r="C37" s="155"/>
      <c r="D37" s="154"/>
      <c r="E37" s="158"/>
      <c r="F37" s="145"/>
      <c r="G37" s="144"/>
      <c r="H37" s="144"/>
      <c r="I37" s="144"/>
      <c r="J37" s="143"/>
      <c r="K37" s="145"/>
      <c r="L37" s="144"/>
      <c r="M37" s="144"/>
      <c r="N37" s="144"/>
      <c r="O37" s="143"/>
      <c r="P37" s="164"/>
    </row>
    <row r="38" spans="1:16" s="191" customFormat="1">
      <c r="B38" s="205" t="e">
        <v>#VALUE!</v>
      </c>
      <c r="C38" s="155"/>
      <c r="D38" s="154"/>
      <c r="E38" s="158" t="s">
        <v>117</v>
      </c>
      <c r="F38" s="145"/>
      <c r="G38" s="144"/>
      <c r="H38" s="144"/>
      <c r="I38" s="144"/>
      <c r="J38" s="143"/>
      <c r="K38" s="145"/>
      <c r="L38" s="144"/>
      <c r="M38" s="144"/>
      <c r="N38" s="144"/>
      <c r="O38" s="143"/>
      <c r="P38" s="164"/>
    </row>
    <row r="39" spans="1:16" s="191" customFormat="1">
      <c r="B39" s="205">
        <v>0</v>
      </c>
      <c r="C39" s="155"/>
      <c r="D39" s="154"/>
      <c r="E39" s="153" t="s">
        <v>95</v>
      </c>
      <c r="F39" s="179">
        <f t="shared" si="0"/>
        <v>174800</v>
      </c>
      <c r="G39" s="209">
        <v>42800</v>
      </c>
      <c r="H39" s="209">
        <v>41500</v>
      </c>
      <c r="I39" s="209">
        <v>45900</v>
      </c>
      <c r="J39" s="188">
        <v>44600</v>
      </c>
      <c r="K39" s="179">
        <f t="shared" si="1"/>
        <v>166500</v>
      </c>
      <c r="L39" s="209">
        <v>45500</v>
      </c>
      <c r="M39" s="209">
        <v>41200</v>
      </c>
      <c r="N39" s="209">
        <v>40900</v>
      </c>
      <c r="O39" s="188">
        <v>38900</v>
      </c>
      <c r="P39" s="164"/>
    </row>
    <row r="40" spans="1:16" s="191" customFormat="1">
      <c r="B40" s="205">
        <v>0</v>
      </c>
      <c r="C40" s="155"/>
      <c r="D40" s="154"/>
      <c r="E40" s="153" t="s">
        <v>96</v>
      </c>
      <c r="F40" s="179">
        <f t="shared" si="0"/>
        <v>497500</v>
      </c>
      <c r="G40" s="209">
        <v>116600</v>
      </c>
      <c r="H40" s="209">
        <v>127700</v>
      </c>
      <c r="I40" s="209">
        <v>126600</v>
      </c>
      <c r="J40" s="188">
        <v>126600</v>
      </c>
      <c r="K40" s="179">
        <f t="shared" si="1"/>
        <v>520800</v>
      </c>
      <c r="L40" s="209">
        <v>126200</v>
      </c>
      <c r="M40" s="209">
        <v>128300</v>
      </c>
      <c r="N40" s="209">
        <v>133200</v>
      </c>
      <c r="O40" s="188">
        <v>133100</v>
      </c>
      <c r="P40" s="164"/>
    </row>
    <row r="41" spans="1:16" s="191" customFormat="1">
      <c r="B41" s="205">
        <v>0</v>
      </c>
      <c r="C41" s="155"/>
      <c r="D41" s="154"/>
      <c r="E41" s="153" t="s">
        <v>97</v>
      </c>
      <c r="F41" s="179">
        <f t="shared" si="0"/>
        <v>81500</v>
      </c>
      <c r="G41" s="209">
        <v>20900</v>
      </c>
      <c r="H41" s="209">
        <v>18500</v>
      </c>
      <c r="I41" s="209">
        <v>21800</v>
      </c>
      <c r="J41" s="188">
        <v>20300</v>
      </c>
      <c r="K41" s="179">
        <f t="shared" si="1"/>
        <v>76100</v>
      </c>
      <c r="L41" s="209">
        <v>18500</v>
      </c>
      <c r="M41" s="209">
        <v>17700</v>
      </c>
      <c r="N41" s="209">
        <v>20500</v>
      </c>
      <c r="O41" s="188">
        <v>19400</v>
      </c>
      <c r="P41" s="164"/>
    </row>
    <row r="42" spans="1:16" s="191" customFormat="1">
      <c r="B42" s="205">
        <v>0</v>
      </c>
      <c r="C42" s="155"/>
      <c r="D42" s="154"/>
      <c r="E42" s="153" t="s">
        <v>111</v>
      </c>
      <c r="F42" s="179">
        <f t="shared" si="0"/>
        <v>145600</v>
      </c>
      <c r="G42" s="209">
        <v>32700</v>
      </c>
      <c r="H42" s="209">
        <v>33600</v>
      </c>
      <c r="I42" s="209">
        <v>40700</v>
      </c>
      <c r="J42" s="188">
        <v>38600</v>
      </c>
      <c r="K42" s="179">
        <f t="shared" si="1"/>
        <v>142300</v>
      </c>
      <c r="L42" s="209">
        <v>34200</v>
      </c>
      <c r="M42" s="209">
        <v>33900</v>
      </c>
      <c r="N42" s="209">
        <v>37500</v>
      </c>
      <c r="O42" s="188">
        <v>36700</v>
      </c>
      <c r="P42" s="164"/>
    </row>
    <row r="43" spans="1:16" s="191" customFormat="1" ht="13.5" thickBot="1">
      <c r="B43" s="205">
        <v>0</v>
      </c>
      <c r="C43" s="155"/>
      <c r="D43" s="154"/>
      <c r="E43" s="186" t="s">
        <v>158</v>
      </c>
      <c r="F43" s="180">
        <v>-14100</v>
      </c>
      <c r="G43" s="192">
        <v>-4100</v>
      </c>
      <c r="H43" s="192">
        <v>-3000</v>
      </c>
      <c r="I43" s="192">
        <v>-3900</v>
      </c>
      <c r="J43" s="176">
        <v>-3100</v>
      </c>
      <c r="K43" s="180">
        <f t="shared" si="1"/>
        <v>-8400</v>
      </c>
      <c r="L43" s="192">
        <v>-2000</v>
      </c>
      <c r="M43" s="192">
        <v>-2000</v>
      </c>
      <c r="N43" s="192">
        <v>-2500</v>
      </c>
      <c r="O43" s="176">
        <v>-1900</v>
      </c>
      <c r="P43" s="164"/>
    </row>
    <row r="44" spans="1:16" s="191" customFormat="1">
      <c r="B44" s="205">
        <v>0</v>
      </c>
      <c r="C44" s="155"/>
      <c r="D44" s="154"/>
      <c r="E44" s="158" t="s">
        <v>24</v>
      </c>
      <c r="F44" s="189">
        <f t="shared" si="0"/>
        <v>885300</v>
      </c>
      <c r="G44" s="182">
        <f>SUM(G39:G43)</f>
        <v>208900</v>
      </c>
      <c r="H44" s="182">
        <f>SUM(H39:H43)</f>
        <v>218300</v>
      </c>
      <c r="I44" s="182">
        <f>SUM(I39:I43)</f>
        <v>231100</v>
      </c>
      <c r="J44" s="190">
        <f>SUM(J39:J43)</f>
        <v>227000</v>
      </c>
      <c r="K44" s="189">
        <f>SUM(K39:K43)</f>
        <v>897300</v>
      </c>
      <c r="L44" s="182">
        <f t="shared" ref="L44:M44" si="2">SUM(L39:L43)</f>
        <v>222400</v>
      </c>
      <c r="M44" s="182">
        <f t="shared" si="2"/>
        <v>219100</v>
      </c>
      <c r="N44" s="182">
        <f>SUM(N39:N43)</f>
        <v>229600</v>
      </c>
      <c r="O44" s="190">
        <f>SUM(O39:O43)</f>
        <v>226200</v>
      </c>
      <c r="P44" s="164"/>
    </row>
    <row r="45" spans="1:16" s="191" customFormat="1" ht="13.5" thickBot="1">
      <c r="A45" s="198"/>
      <c r="B45" s="183"/>
      <c r="C45" s="155"/>
      <c r="D45" s="184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7"/>
    </row>
    <row r="46" spans="1:16" s="174" customFormat="1">
      <c r="B46" s="173"/>
      <c r="C46" s="173"/>
      <c r="D46" s="173"/>
    </row>
    <row r="47" spans="1:16" s="174" customFormat="1">
      <c r="B47" s="173"/>
      <c r="C47" s="173"/>
      <c r="D47" s="173"/>
    </row>
    <row r="48" spans="1:16" s="174" customFormat="1">
      <c r="B48" s="173"/>
      <c r="C48" s="173"/>
      <c r="D48" s="173"/>
    </row>
    <row r="49" spans="2:4" s="174" customFormat="1">
      <c r="B49" s="173"/>
      <c r="C49" s="173"/>
      <c r="D49" s="173"/>
    </row>
    <row r="50" spans="2:4" s="174" customFormat="1">
      <c r="B50" s="173"/>
      <c r="C50" s="173"/>
      <c r="D50" s="173"/>
    </row>
    <row r="51" spans="2:4" s="174" customFormat="1">
      <c r="B51" s="173"/>
      <c r="C51" s="173"/>
      <c r="D51" s="173"/>
    </row>
    <row r="52" spans="2:4" s="174" customFormat="1">
      <c r="B52" s="173"/>
      <c r="C52" s="173"/>
      <c r="D52" s="173"/>
    </row>
    <row r="53" spans="2:4" s="174" customFormat="1">
      <c r="B53" s="173"/>
      <c r="C53" s="173"/>
      <c r="D53" s="173"/>
    </row>
    <row r="54" spans="2:4" s="174" customFormat="1">
      <c r="B54" s="173"/>
      <c r="C54" s="173"/>
      <c r="D54" s="173"/>
    </row>
    <row r="55" spans="2:4" s="174" customFormat="1">
      <c r="B55" s="173"/>
      <c r="C55" s="173"/>
      <c r="D55" s="173"/>
    </row>
    <row r="56" spans="2:4" s="174" customFormat="1">
      <c r="B56" s="173"/>
      <c r="C56" s="173"/>
      <c r="D56" s="173"/>
    </row>
    <row r="57" spans="2:4" s="174" customFormat="1">
      <c r="B57" s="173"/>
      <c r="C57" s="173"/>
      <c r="D57" s="173"/>
    </row>
    <row r="58" spans="2:4" s="174" customFormat="1">
      <c r="B58" s="173"/>
      <c r="C58" s="173"/>
      <c r="D58" s="173"/>
    </row>
    <row r="59" spans="2:4" s="174" customFormat="1">
      <c r="B59" s="173"/>
      <c r="C59" s="173"/>
      <c r="D59" s="173"/>
    </row>
    <row r="60" spans="2:4" s="174" customFormat="1">
      <c r="B60" s="173"/>
      <c r="C60" s="173"/>
      <c r="D60" s="173"/>
    </row>
    <row r="61" spans="2:4" s="174" customFormat="1">
      <c r="B61" s="173"/>
      <c r="C61" s="173"/>
      <c r="D61" s="173"/>
    </row>
    <row r="62" spans="2:4" s="174" customFormat="1">
      <c r="B62" s="173"/>
      <c r="C62" s="173"/>
      <c r="D62" s="173"/>
    </row>
    <row r="63" spans="2:4" s="174" customFormat="1">
      <c r="B63" s="173"/>
      <c r="C63" s="173"/>
      <c r="D63" s="173"/>
    </row>
    <row r="64" spans="2:4" s="174" customFormat="1">
      <c r="B64" s="173"/>
      <c r="C64" s="173"/>
      <c r="D64" s="173"/>
    </row>
    <row r="65" spans="2:4" s="174" customFormat="1">
      <c r="B65" s="173"/>
      <c r="C65" s="173"/>
      <c r="D65" s="173"/>
    </row>
    <row r="66" spans="2:4" s="174" customFormat="1">
      <c r="B66" s="173"/>
      <c r="C66" s="173"/>
      <c r="D66" s="173"/>
    </row>
    <row r="67" spans="2:4" s="174" customFormat="1">
      <c r="B67" s="173"/>
      <c r="C67" s="173"/>
      <c r="D67" s="173"/>
    </row>
    <row r="68" spans="2:4" s="174" customFormat="1">
      <c r="B68" s="173"/>
      <c r="C68" s="173"/>
      <c r="D68" s="173"/>
    </row>
    <row r="69" spans="2:4" s="174" customFormat="1">
      <c r="B69" s="173"/>
      <c r="C69" s="173"/>
      <c r="D69" s="173"/>
    </row>
    <row r="70" spans="2:4" s="174" customFormat="1">
      <c r="B70" s="173"/>
      <c r="C70" s="173"/>
      <c r="D70" s="173"/>
    </row>
    <row r="71" spans="2:4" s="174" customFormat="1">
      <c r="B71" s="173"/>
      <c r="C71" s="173"/>
      <c r="D71" s="173"/>
    </row>
    <row r="72" spans="2:4" s="174" customFormat="1">
      <c r="B72" s="173"/>
      <c r="C72" s="173"/>
      <c r="D72" s="173"/>
    </row>
    <row r="73" spans="2:4" s="174" customFormat="1">
      <c r="B73" s="173"/>
      <c r="C73" s="173"/>
      <c r="D73" s="173"/>
    </row>
    <row r="74" spans="2:4" s="174" customFormat="1">
      <c r="B74" s="173"/>
      <c r="C74" s="173"/>
      <c r="D74" s="173"/>
    </row>
    <row r="75" spans="2:4" s="174" customFormat="1">
      <c r="B75" s="173"/>
      <c r="C75" s="173"/>
      <c r="D75" s="173"/>
    </row>
    <row r="76" spans="2:4" s="174" customFormat="1">
      <c r="B76" s="173"/>
      <c r="C76" s="173"/>
      <c r="D76" s="173"/>
    </row>
    <row r="77" spans="2:4" s="174" customFormat="1">
      <c r="B77" s="173"/>
      <c r="C77" s="173"/>
      <c r="D77" s="173"/>
    </row>
    <row r="78" spans="2:4" s="174" customFormat="1">
      <c r="B78" s="173"/>
      <c r="C78" s="173"/>
      <c r="D78" s="173"/>
    </row>
    <row r="79" spans="2:4" s="174" customFormat="1">
      <c r="B79" s="173"/>
      <c r="C79" s="173"/>
      <c r="D79" s="173"/>
    </row>
    <row r="80" spans="2:4" s="174" customFormat="1">
      <c r="B80" s="173"/>
      <c r="C80" s="173"/>
      <c r="D80" s="173"/>
    </row>
    <row r="81" spans="2:4" s="174" customFormat="1">
      <c r="B81" s="173"/>
      <c r="C81" s="173"/>
      <c r="D81" s="173"/>
    </row>
    <row r="82" spans="2:4" s="174" customFormat="1">
      <c r="B82" s="173"/>
      <c r="C82" s="173"/>
      <c r="D82" s="173"/>
    </row>
    <row r="83" spans="2:4" s="174" customFormat="1">
      <c r="B83" s="173"/>
      <c r="C83" s="173"/>
      <c r="D83" s="173"/>
    </row>
    <row r="84" spans="2:4" s="174" customFormat="1">
      <c r="B84" s="173"/>
      <c r="C84" s="173"/>
      <c r="D84" s="173"/>
    </row>
    <row r="85" spans="2:4" s="174" customFormat="1">
      <c r="B85" s="173"/>
      <c r="C85" s="173"/>
      <c r="D85" s="173"/>
    </row>
    <row r="86" spans="2:4" s="174" customFormat="1">
      <c r="B86" s="173"/>
      <c r="C86" s="173"/>
      <c r="D86" s="173"/>
    </row>
    <row r="87" spans="2:4" s="174" customFormat="1">
      <c r="B87" s="173"/>
      <c r="C87" s="173"/>
      <c r="D87" s="173"/>
    </row>
    <row r="88" spans="2:4" s="174" customFormat="1">
      <c r="B88" s="173"/>
      <c r="C88" s="173"/>
      <c r="D88" s="173"/>
    </row>
    <row r="89" spans="2:4" s="174" customFormat="1">
      <c r="B89" s="173"/>
      <c r="C89" s="173"/>
      <c r="D89" s="173"/>
    </row>
    <row r="90" spans="2:4" s="174" customFormat="1">
      <c r="B90" s="173"/>
      <c r="C90" s="173"/>
      <c r="D90" s="173"/>
    </row>
    <row r="91" spans="2:4" s="174" customFormat="1">
      <c r="B91" s="173"/>
      <c r="C91" s="173"/>
      <c r="D91" s="173"/>
    </row>
    <row r="92" spans="2:4" s="174" customFormat="1">
      <c r="B92" s="173"/>
      <c r="C92" s="173"/>
      <c r="D92" s="173"/>
    </row>
    <row r="93" spans="2:4" s="174" customFormat="1">
      <c r="B93" s="173"/>
      <c r="C93" s="173"/>
      <c r="D93" s="173"/>
    </row>
    <row r="94" spans="2:4" s="174" customFormat="1">
      <c r="B94" s="173"/>
      <c r="C94" s="173"/>
      <c r="D94" s="173"/>
    </row>
    <row r="95" spans="2:4" s="174" customFormat="1">
      <c r="B95" s="173"/>
      <c r="C95" s="173"/>
      <c r="D95" s="173"/>
    </row>
    <row r="96" spans="2:4" s="174" customFormat="1">
      <c r="B96" s="173"/>
      <c r="C96" s="173"/>
      <c r="D96" s="173"/>
    </row>
    <row r="97" spans="2:4" s="174" customFormat="1">
      <c r="B97" s="173"/>
      <c r="C97" s="173"/>
      <c r="D97" s="173"/>
    </row>
    <row r="98" spans="2:4" s="174" customFormat="1">
      <c r="B98" s="173"/>
      <c r="C98" s="173"/>
      <c r="D98" s="173"/>
    </row>
    <row r="99" spans="2:4" s="174" customFormat="1">
      <c r="B99" s="173"/>
      <c r="C99" s="173"/>
      <c r="D99" s="173"/>
    </row>
    <row r="100" spans="2:4" s="174" customFormat="1">
      <c r="B100" s="173"/>
      <c r="C100" s="173"/>
      <c r="D100" s="173"/>
    </row>
    <row r="101" spans="2:4" s="174" customFormat="1">
      <c r="B101" s="173"/>
      <c r="C101" s="173"/>
      <c r="D101" s="173"/>
    </row>
    <row r="102" spans="2:4" s="174" customFormat="1">
      <c r="B102" s="173"/>
      <c r="C102" s="173"/>
      <c r="D102" s="173"/>
    </row>
    <row r="103" spans="2:4" s="174" customFormat="1">
      <c r="B103" s="173"/>
      <c r="C103" s="173"/>
      <c r="D103" s="173"/>
    </row>
    <row r="104" spans="2:4" s="174" customFormat="1">
      <c r="B104" s="173"/>
      <c r="C104" s="173"/>
      <c r="D104" s="173"/>
    </row>
    <row r="105" spans="2:4" s="174" customFormat="1">
      <c r="B105" s="173"/>
      <c r="C105" s="173"/>
      <c r="D105" s="173"/>
    </row>
    <row r="106" spans="2:4" s="174" customFormat="1">
      <c r="B106" s="173"/>
      <c r="C106" s="173"/>
      <c r="D106" s="173"/>
    </row>
    <row r="107" spans="2:4" s="174" customFormat="1">
      <c r="B107" s="173"/>
      <c r="C107" s="173"/>
      <c r="D107" s="173"/>
    </row>
    <row r="108" spans="2:4" s="174" customFormat="1">
      <c r="B108" s="173"/>
      <c r="C108" s="173"/>
      <c r="D108" s="173"/>
    </row>
    <row r="109" spans="2:4" s="174" customFormat="1">
      <c r="B109" s="173"/>
      <c r="C109" s="173"/>
      <c r="D109" s="173"/>
    </row>
    <row r="110" spans="2:4" s="174" customFormat="1">
      <c r="B110" s="173"/>
      <c r="C110" s="173"/>
      <c r="D110" s="173"/>
    </row>
    <row r="111" spans="2:4" s="174" customFormat="1">
      <c r="B111" s="173"/>
      <c r="C111" s="173"/>
      <c r="D111" s="173"/>
    </row>
    <row r="112" spans="2:4" s="174" customFormat="1">
      <c r="B112" s="173"/>
      <c r="C112" s="173"/>
      <c r="D112" s="173"/>
    </row>
    <row r="113" spans="2:4" s="174" customFormat="1">
      <c r="B113" s="173"/>
      <c r="C113" s="173"/>
      <c r="D113" s="173"/>
    </row>
    <row r="114" spans="2:4" s="174" customFormat="1">
      <c r="B114" s="173"/>
      <c r="C114" s="173"/>
      <c r="D114" s="173"/>
    </row>
    <row r="115" spans="2:4" s="174" customFormat="1">
      <c r="B115" s="173"/>
      <c r="C115" s="173"/>
      <c r="D115" s="173"/>
    </row>
    <row r="116" spans="2:4" s="174" customFormat="1">
      <c r="B116" s="173"/>
      <c r="C116" s="173"/>
      <c r="D116" s="173"/>
    </row>
    <row r="117" spans="2:4" s="174" customFormat="1">
      <c r="B117" s="173"/>
      <c r="C117" s="173"/>
      <c r="D117" s="173"/>
    </row>
    <row r="118" spans="2:4" s="174" customFormat="1">
      <c r="B118" s="173"/>
      <c r="C118" s="173"/>
      <c r="D118" s="173"/>
    </row>
    <row r="119" spans="2:4" s="174" customFormat="1">
      <c r="B119" s="173"/>
      <c r="C119" s="173"/>
      <c r="D119" s="173"/>
    </row>
    <row r="120" spans="2:4" s="174" customFormat="1">
      <c r="B120" s="173"/>
      <c r="C120" s="173"/>
      <c r="D120" s="173"/>
    </row>
    <row r="121" spans="2:4" s="174" customFormat="1">
      <c r="B121" s="173"/>
      <c r="C121" s="173"/>
      <c r="D121" s="173"/>
    </row>
    <row r="122" spans="2:4" s="174" customFormat="1">
      <c r="B122" s="173"/>
      <c r="C122" s="173"/>
      <c r="D122" s="173"/>
    </row>
    <row r="123" spans="2:4" s="174" customFormat="1">
      <c r="B123" s="173"/>
      <c r="C123" s="173"/>
      <c r="D123" s="173"/>
    </row>
    <row r="124" spans="2:4" s="174" customFormat="1">
      <c r="B124" s="173"/>
      <c r="C124" s="173"/>
      <c r="D124" s="173"/>
    </row>
    <row r="125" spans="2:4" s="174" customFormat="1">
      <c r="B125" s="173"/>
      <c r="C125" s="173"/>
      <c r="D125" s="173"/>
    </row>
    <row r="126" spans="2:4" s="174" customFormat="1">
      <c r="B126" s="173"/>
      <c r="C126" s="173"/>
      <c r="D126" s="173"/>
    </row>
    <row r="127" spans="2:4" s="174" customFormat="1">
      <c r="B127" s="173"/>
      <c r="C127" s="173"/>
      <c r="D127" s="173"/>
    </row>
    <row r="128" spans="2:4" s="174" customFormat="1">
      <c r="B128" s="173"/>
      <c r="C128" s="173"/>
      <c r="D128" s="173"/>
    </row>
    <row r="129" spans="2:4" s="174" customFormat="1">
      <c r="B129" s="173"/>
      <c r="C129" s="173"/>
      <c r="D129" s="173"/>
    </row>
    <row r="130" spans="2:4" s="174" customFormat="1">
      <c r="B130" s="173"/>
      <c r="C130" s="173"/>
      <c r="D130" s="173"/>
    </row>
    <row r="131" spans="2:4" s="174" customFormat="1">
      <c r="B131" s="173"/>
      <c r="C131" s="173"/>
      <c r="D131" s="173"/>
    </row>
    <row r="132" spans="2:4" s="174" customFormat="1">
      <c r="B132" s="173"/>
      <c r="C132" s="173"/>
      <c r="D132" s="173"/>
    </row>
    <row r="133" spans="2:4" s="174" customFormat="1">
      <c r="B133" s="173"/>
      <c r="C133" s="173"/>
      <c r="D133" s="173"/>
    </row>
    <row r="134" spans="2:4" s="174" customFormat="1">
      <c r="B134" s="173"/>
      <c r="C134" s="173"/>
      <c r="D134" s="173"/>
    </row>
    <row r="135" spans="2:4" s="174" customFormat="1">
      <c r="B135" s="173"/>
      <c r="C135" s="173"/>
      <c r="D135" s="173"/>
    </row>
    <row r="136" spans="2:4" s="174" customFormat="1">
      <c r="B136" s="173"/>
      <c r="C136" s="173"/>
      <c r="D136" s="173"/>
    </row>
    <row r="137" spans="2:4" s="174" customFormat="1">
      <c r="B137" s="173"/>
      <c r="C137" s="173"/>
      <c r="D137" s="173"/>
    </row>
    <row r="138" spans="2:4" s="174" customFormat="1">
      <c r="B138" s="173"/>
      <c r="C138" s="173"/>
      <c r="D138" s="173"/>
    </row>
    <row r="139" spans="2:4" s="174" customFormat="1">
      <c r="B139" s="173"/>
      <c r="C139" s="173"/>
      <c r="D139" s="173"/>
    </row>
    <row r="140" spans="2:4" s="174" customFormat="1">
      <c r="B140" s="173"/>
      <c r="C140" s="173"/>
      <c r="D140" s="173"/>
    </row>
    <row r="141" spans="2:4" s="174" customFormat="1">
      <c r="B141" s="173"/>
      <c r="C141" s="173"/>
      <c r="D141" s="173"/>
    </row>
    <row r="142" spans="2:4" s="174" customFormat="1">
      <c r="B142" s="173"/>
      <c r="C142" s="173"/>
      <c r="D142" s="173"/>
    </row>
    <row r="143" spans="2:4" s="174" customFormat="1">
      <c r="B143" s="173"/>
      <c r="C143" s="173"/>
      <c r="D143" s="173"/>
    </row>
    <row r="144" spans="2:4" s="174" customFormat="1">
      <c r="B144" s="173"/>
      <c r="C144" s="173"/>
      <c r="D144" s="173"/>
    </row>
    <row r="145" spans="2:4" s="174" customFormat="1">
      <c r="B145" s="173"/>
      <c r="C145" s="173"/>
      <c r="D145" s="173"/>
    </row>
    <row r="146" spans="2:4" s="174" customFormat="1">
      <c r="B146" s="173"/>
      <c r="C146" s="173"/>
      <c r="D146" s="173"/>
    </row>
    <row r="147" spans="2:4" s="174" customFormat="1">
      <c r="B147" s="173"/>
      <c r="C147" s="173"/>
      <c r="D147" s="173"/>
    </row>
    <row r="148" spans="2:4" s="174" customFormat="1">
      <c r="B148" s="173"/>
      <c r="C148" s="173"/>
      <c r="D148" s="173"/>
    </row>
    <row r="149" spans="2:4" s="174" customFormat="1">
      <c r="B149" s="173"/>
      <c r="C149" s="173"/>
      <c r="D149" s="173"/>
    </row>
    <row r="150" spans="2:4" s="174" customFormat="1">
      <c r="B150" s="173"/>
      <c r="C150" s="173"/>
      <c r="D150" s="173"/>
    </row>
    <row r="151" spans="2:4" s="174" customFormat="1">
      <c r="B151" s="173"/>
      <c r="C151" s="173"/>
      <c r="D151" s="173"/>
    </row>
    <row r="152" spans="2:4" s="174" customFormat="1">
      <c r="B152" s="173"/>
      <c r="C152" s="173"/>
      <c r="D152" s="173"/>
    </row>
    <row r="153" spans="2:4" s="174" customFormat="1">
      <c r="B153" s="173"/>
      <c r="C153" s="173"/>
      <c r="D153" s="173"/>
    </row>
    <row r="154" spans="2:4" s="174" customFormat="1">
      <c r="B154" s="173"/>
      <c r="C154" s="173"/>
      <c r="D154" s="173"/>
    </row>
    <row r="155" spans="2:4" s="174" customFormat="1">
      <c r="B155" s="173"/>
      <c r="C155" s="173"/>
      <c r="D155" s="173"/>
    </row>
    <row r="156" spans="2:4" s="174" customFormat="1">
      <c r="B156" s="173"/>
      <c r="C156" s="173"/>
      <c r="D156" s="173"/>
    </row>
    <row r="157" spans="2:4" s="174" customFormat="1">
      <c r="B157" s="173"/>
      <c r="C157" s="173"/>
      <c r="D157" s="173"/>
    </row>
    <row r="158" spans="2:4" s="174" customFormat="1">
      <c r="B158" s="173"/>
      <c r="C158" s="173"/>
      <c r="D158" s="173"/>
    </row>
    <row r="159" spans="2:4" s="174" customFormat="1">
      <c r="B159" s="173"/>
      <c r="C159" s="173"/>
      <c r="D159" s="173"/>
    </row>
    <row r="160" spans="2:4" s="174" customFormat="1">
      <c r="B160" s="173"/>
      <c r="C160" s="173"/>
      <c r="D160" s="173"/>
    </row>
    <row r="161" spans="2:4" s="174" customFormat="1">
      <c r="B161" s="173"/>
      <c r="C161" s="173"/>
      <c r="D161" s="173"/>
    </row>
    <row r="162" spans="2:4" s="174" customFormat="1">
      <c r="B162" s="173"/>
      <c r="C162" s="173"/>
      <c r="D162" s="173"/>
    </row>
    <row r="163" spans="2:4" s="174" customFormat="1">
      <c r="B163" s="173"/>
      <c r="C163" s="173"/>
      <c r="D163" s="173"/>
    </row>
    <row r="164" spans="2:4" s="174" customFormat="1">
      <c r="B164" s="173"/>
      <c r="C164" s="173"/>
      <c r="D164" s="173"/>
    </row>
    <row r="165" spans="2:4" s="174" customFormat="1">
      <c r="B165" s="173"/>
      <c r="C165" s="173"/>
      <c r="D165" s="173"/>
    </row>
    <row r="166" spans="2:4" s="174" customFormat="1">
      <c r="B166" s="173"/>
      <c r="C166" s="173"/>
      <c r="D166" s="173"/>
    </row>
    <row r="167" spans="2:4" s="174" customFormat="1">
      <c r="B167" s="173"/>
      <c r="C167" s="173"/>
      <c r="D167" s="173"/>
    </row>
    <row r="168" spans="2:4" s="174" customFormat="1">
      <c r="B168" s="173"/>
      <c r="C168" s="173"/>
      <c r="D168" s="173"/>
    </row>
    <row r="169" spans="2:4" s="174" customFormat="1">
      <c r="B169" s="173"/>
      <c r="C169" s="173"/>
      <c r="D169" s="173"/>
    </row>
    <row r="170" spans="2:4" s="174" customFormat="1">
      <c r="B170" s="173"/>
      <c r="C170" s="173"/>
      <c r="D170" s="173"/>
    </row>
    <row r="171" spans="2:4" s="174" customFormat="1">
      <c r="B171" s="173"/>
      <c r="C171" s="173"/>
      <c r="D171" s="173"/>
    </row>
    <row r="172" spans="2:4" s="174" customFormat="1">
      <c r="B172" s="173"/>
      <c r="C172" s="173"/>
      <c r="D172" s="173"/>
    </row>
    <row r="173" spans="2:4" s="174" customFormat="1">
      <c r="B173" s="173"/>
      <c r="C173" s="173"/>
      <c r="D173" s="173"/>
    </row>
    <row r="174" spans="2:4" s="174" customFormat="1">
      <c r="B174" s="173"/>
      <c r="C174" s="173"/>
      <c r="D174" s="173"/>
    </row>
    <row r="175" spans="2:4" s="174" customFormat="1">
      <c r="B175" s="173"/>
      <c r="C175" s="173"/>
      <c r="D175" s="173"/>
    </row>
    <row r="176" spans="2:4" s="174" customFormat="1">
      <c r="B176" s="173"/>
      <c r="C176" s="173"/>
      <c r="D176" s="173"/>
    </row>
    <row r="177" spans="2:4" s="174" customFormat="1">
      <c r="B177" s="173"/>
      <c r="C177" s="173"/>
      <c r="D177" s="173"/>
    </row>
    <row r="178" spans="2:4" s="174" customFormat="1">
      <c r="B178" s="173"/>
      <c r="C178" s="173"/>
      <c r="D178" s="173"/>
    </row>
    <row r="179" spans="2:4" s="174" customFormat="1">
      <c r="B179" s="173"/>
      <c r="C179" s="173"/>
      <c r="D179" s="173"/>
    </row>
    <row r="180" spans="2:4" s="174" customFormat="1">
      <c r="B180" s="173"/>
      <c r="C180" s="173"/>
      <c r="D180" s="173"/>
    </row>
    <row r="181" spans="2:4" s="174" customFormat="1">
      <c r="B181" s="173"/>
      <c r="C181" s="173"/>
      <c r="D181" s="173"/>
    </row>
    <row r="182" spans="2:4" s="174" customFormat="1">
      <c r="B182" s="173"/>
      <c r="C182" s="173"/>
      <c r="D182" s="173"/>
    </row>
    <row r="183" spans="2:4" s="174" customFormat="1">
      <c r="B183" s="173"/>
      <c r="C183" s="173"/>
      <c r="D183" s="173"/>
    </row>
    <row r="184" spans="2:4" s="174" customFormat="1">
      <c r="B184" s="173"/>
      <c r="C184" s="173"/>
      <c r="D184" s="173"/>
    </row>
    <row r="185" spans="2:4" s="174" customFormat="1">
      <c r="B185" s="173"/>
      <c r="C185" s="173"/>
      <c r="D185" s="173"/>
    </row>
    <row r="186" spans="2:4" s="174" customFormat="1">
      <c r="B186" s="173"/>
      <c r="C186" s="173"/>
      <c r="D186" s="173"/>
    </row>
    <row r="187" spans="2:4" s="174" customFormat="1">
      <c r="B187" s="173"/>
      <c r="C187" s="173"/>
      <c r="D187" s="173"/>
    </row>
    <row r="188" spans="2:4" s="174" customFormat="1">
      <c r="B188" s="173"/>
      <c r="C188" s="173"/>
      <c r="D188" s="173"/>
    </row>
    <row r="189" spans="2:4" s="174" customFormat="1">
      <c r="B189" s="173"/>
      <c r="C189" s="173"/>
      <c r="D189" s="173"/>
    </row>
    <row r="190" spans="2:4" s="174" customFormat="1">
      <c r="B190" s="173"/>
      <c r="C190" s="173"/>
      <c r="D190" s="173"/>
    </row>
    <row r="191" spans="2:4" s="174" customFormat="1">
      <c r="B191" s="173"/>
      <c r="C191" s="173"/>
      <c r="D191" s="173"/>
    </row>
    <row r="192" spans="2:4" s="174" customFormat="1">
      <c r="B192" s="173"/>
      <c r="C192" s="173"/>
      <c r="D192" s="173"/>
    </row>
    <row r="193" spans="2:4" s="174" customFormat="1">
      <c r="B193" s="173"/>
      <c r="C193" s="173"/>
      <c r="D193" s="173"/>
    </row>
    <row r="194" spans="2:4" s="174" customFormat="1">
      <c r="B194" s="173"/>
      <c r="C194" s="173"/>
      <c r="D194" s="173"/>
    </row>
    <row r="195" spans="2:4" s="174" customFormat="1">
      <c r="B195" s="173"/>
      <c r="C195" s="173"/>
      <c r="D195" s="173"/>
    </row>
    <row r="196" spans="2:4" s="174" customFormat="1">
      <c r="B196" s="173"/>
      <c r="C196" s="173"/>
      <c r="D196" s="173"/>
    </row>
    <row r="197" spans="2:4" s="174" customFormat="1">
      <c r="B197" s="173"/>
      <c r="C197" s="173"/>
      <c r="D197" s="173"/>
    </row>
    <row r="198" spans="2:4" s="174" customFormat="1">
      <c r="B198" s="173"/>
      <c r="C198" s="173"/>
      <c r="D198" s="173"/>
    </row>
    <row r="199" spans="2:4" s="174" customFormat="1">
      <c r="B199" s="173"/>
      <c r="C199" s="173"/>
      <c r="D199" s="173"/>
    </row>
    <row r="200" spans="2:4" s="174" customFormat="1">
      <c r="B200" s="173"/>
      <c r="C200" s="173"/>
      <c r="D200" s="173"/>
    </row>
    <row r="201" spans="2:4" s="174" customFormat="1">
      <c r="B201" s="173"/>
      <c r="C201" s="173"/>
      <c r="D201" s="173"/>
    </row>
    <row r="202" spans="2:4" s="174" customFormat="1">
      <c r="B202" s="173"/>
      <c r="C202" s="173"/>
      <c r="D202" s="173"/>
    </row>
    <row r="203" spans="2:4" s="174" customFormat="1">
      <c r="B203" s="173"/>
      <c r="C203" s="173"/>
      <c r="D203" s="173"/>
    </row>
    <row r="204" spans="2:4" s="174" customFormat="1">
      <c r="B204" s="173"/>
      <c r="C204" s="173"/>
      <c r="D204" s="173"/>
    </row>
    <row r="205" spans="2:4" s="174" customFormat="1">
      <c r="B205" s="173"/>
      <c r="C205" s="173"/>
      <c r="D205" s="173"/>
    </row>
    <row r="206" spans="2:4" s="174" customFormat="1">
      <c r="B206" s="173"/>
      <c r="C206" s="173"/>
      <c r="D206" s="173"/>
    </row>
    <row r="207" spans="2:4" s="174" customFormat="1">
      <c r="B207" s="173"/>
      <c r="C207" s="173"/>
      <c r="D207" s="173"/>
    </row>
    <row r="208" spans="2:4" s="174" customFormat="1">
      <c r="B208" s="173"/>
      <c r="C208" s="173"/>
      <c r="D208" s="173"/>
    </row>
    <row r="209" spans="1:15" s="174" customFormat="1">
      <c r="B209" s="173"/>
      <c r="C209" s="173"/>
      <c r="D209" s="173"/>
    </row>
    <row r="210" spans="1:15" s="174" customFormat="1">
      <c r="B210" s="173"/>
      <c r="C210" s="173"/>
      <c r="D210" s="173"/>
    </row>
    <row r="211" spans="1:15" s="174" customFormat="1">
      <c r="B211" s="173"/>
      <c r="C211" s="173"/>
      <c r="D211" s="173"/>
    </row>
    <row r="212" spans="1:15" s="174" customFormat="1">
      <c r="B212" s="173"/>
      <c r="C212" s="173"/>
      <c r="D212" s="173"/>
    </row>
    <row r="213" spans="1:15" s="174" customFormat="1">
      <c r="B213" s="173"/>
      <c r="C213" s="173"/>
      <c r="D213" s="173"/>
    </row>
    <row r="214" spans="1:15" s="174" customFormat="1">
      <c r="B214" s="173"/>
      <c r="C214" s="173"/>
      <c r="D214" s="173"/>
    </row>
    <row r="215" spans="1:15" s="174" customFormat="1">
      <c r="B215" s="173"/>
      <c r="C215" s="173"/>
      <c r="D215" s="173"/>
    </row>
    <row r="216" spans="1:15" s="174" customFormat="1">
      <c r="B216" s="173"/>
      <c r="C216" s="173"/>
      <c r="D216" s="173"/>
    </row>
    <row r="217" spans="1:15" s="174" customFormat="1">
      <c r="B217" s="173"/>
      <c r="C217" s="173"/>
      <c r="D217" s="173"/>
    </row>
    <row r="218" spans="1:15" s="174" customFormat="1">
      <c r="B218" s="173"/>
      <c r="C218" s="173"/>
      <c r="D218" s="173"/>
    </row>
    <row r="219" spans="1:15" s="174" customFormat="1">
      <c r="B219" s="173"/>
      <c r="C219" s="173"/>
      <c r="D219" s="173"/>
    </row>
    <row r="220" spans="1:15" s="174" customFormat="1">
      <c r="B220" s="173"/>
      <c r="C220" s="173"/>
      <c r="D220" s="173"/>
    </row>
    <row r="221" spans="1:15" s="174" customFormat="1">
      <c r="B221" s="173"/>
      <c r="C221" s="173"/>
      <c r="D221" s="173"/>
    </row>
    <row r="222" spans="1:15" s="174" customFormat="1">
      <c r="B222" s="173"/>
      <c r="C222" s="173"/>
      <c r="D222" s="173"/>
    </row>
    <row r="223" spans="1:15" s="191" customFormat="1">
      <c r="A223" s="198"/>
      <c r="B223" s="177"/>
      <c r="C223" s="173"/>
      <c r="D223" s="177"/>
      <c r="E223" s="198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</row>
    <row r="224" spans="1:15" s="191" customFormat="1">
      <c r="A224" s="198"/>
      <c r="B224" s="177"/>
      <c r="C224" s="173"/>
      <c r="D224" s="177"/>
      <c r="E224" s="198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</row>
    <row r="225" spans="1:15" s="191" customFormat="1">
      <c r="A225" s="198"/>
      <c r="B225" s="177"/>
      <c r="C225" s="173"/>
      <c r="D225" s="177"/>
      <c r="E225" s="198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</row>
    <row r="226" spans="1:15" s="191" customFormat="1">
      <c r="A226" s="198"/>
      <c r="B226" s="177"/>
      <c r="C226" s="173"/>
      <c r="D226" s="177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</row>
    <row r="227" spans="1:15" s="191" customFormat="1">
      <c r="A227" s="198"/>
      <c r="B227" s="177"/>
      <c r="C227" s="173"/>
      <c r="D227" s="177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</row>
    <row r="228" spans="1:15" s="191" customFormat="1">
      <c r="A228" s="198"/>
      <c r="B228" s="177"/>
      <c r="C228" s="173"/>
      <c r="D228" s="177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</row>
    <row r="229" spans="1:15" s="191" customFormat="1">
      <c r="A229" s="198"/>
      <c r="B229" s="177"/>
      <c r="C229" s="173"/>
      <c r="D229" s="177"/>
      <c r="E229" s="198"/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</row>
    <row r="230" spans="1:15" s="191" customFormat="1">
      <c r="A230" s="198"/>
      <c r="B230" s="177"/>
      <c r="C230" s="173"/>
      <c r="D230" s="177"/>
      <c r="E230" s="198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</row>
    <row r="231" spans="1:15" s="191" customFormat="1">
      <c r="A231" s="198"/>
      <c r="B231" s="177"/>
      <c r="C231" s="173"/>
      <c r="D231" s="177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</row>
    <row r="232" spans="1:15" s="191" customFormat="1">
      <c r="A232" s="198"/>
      <c r="B232" s="177"/>
      <c r="C232" s="173"/>
      <c r="D232" s="177"/>
      <c r="E232" s="198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</row>
    <row r="233" spans="1:15" s="191" customFormat="1">
      <c r="A233" s="198"/>
      <c r="B233" s="177"/>
      <c r="C233" s="173"/>
      <c r="D233" s="177"/>
      <c r="E233" s="198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</row>
    <row r="234" spans="1:15" s="191" customFormat="1">
      <c r="A234" s="198"/>
      <c r="B234" s="177"/>
      <c r="C234" s="173"/>
      <c r="D234" s="177"/>
      <c r="E234" s="198"/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</row>
    <row r="235" spans="1:15" s="191" customFormat="1">
      <c r="A235" s="198"/>
      <c r="B235" s="177"/>
      <c r="C235" s="173"/>
      <c r="D235" s="177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</row>
    <row r="236" spans="1:15" s="191" customFormat="1">
      <c r="A236" s="198"/>
      <c r="B236" s="177"/>
      <c r="C236" s="173"/>
      <c r="D236" s="177"/>
      <c r="E236" s="198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</row>
    <row r="237" spans="1:15" s="191" customFormat="1">
      <c r="A237" s="198"/>
      <c r="B237" s="177"/>
      <c r="C237" s="173"/>
      <c r="D237" s="177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</row>
    <row r="238" spans="1:15" s="191" customFormat="1">
      <c r="A238" s="198"/>
      <c r="B238" s="177"/>
      <c r="C238" s="173"/>
      <c r="D238" s="177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</row>
    <row r="239" spans="1:15" s="191" customFormat="1">
      <c r="A239" s="198"/>
      <c r="B239" s="177"/>
      <c r="C239" s="173"/>
      <c r="D239" s="177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</row>
    <row r="240" spans="1:15" s="191" customFormat="1">
      <c r="A240" s="198"/>
      <c r="B240" s="177"/>
      <c r="C240" s="173"/>
      <c r="D240" s="177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</row>
    <row r="241" spans="1:15" s="191" customFormat="1">
      <c r="A241" s="198"/>
      <c r="B241" s="177"/>
      <c r="C241" s="173"/>
      <c r="D241" s="177"/>
      <c r="E241" s="198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</row>
    <row r="242" spans="1:15" s="191" customFormat="1">
      <c r="A242" s="198"/>
      <c r="B242" s="177"/>
      <c r="C242" s="173"/>
      <c r="D242" s="177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</row>
    <row r="243" spans="1:15" s="191" customFormat="1">
      <c r="A243" s="198"/>
      <c r="B243" s="177"/>
      <c r="C243" s="173"/>
      <c r="D243" s="177"/>
      <c r="E243" s="198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</row>
    <row r="244" spans="1:15" s="191" customFormat="1">
      <c r="A244" s="198"/>
      <c r="B244" s="177"/>
      <c r="C244" s="173"/>
      <c r="D244" s="177"/>
      <c r="E244" s="198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</row>
    <row r="245" spans="1:15" s="191" customFormat="1">
      <c r="A245" s="198"/>
      <c r="B245" s="177"/>
      <c r="C245" s="173"/>
      <c r="D245" s="177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</row>
    <row r="246" spans="1:15" s="191" customFormat="1">
      <c r="A246" s="198"/>
      <c r="B246" s="177"/>
      <c r="C246" s="173"/>
      <c r="D246" s="177"/>
      <c r="E246" s="198"/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</row>
    <row r="247" spans="1:15" s="191" customFormat="1">
      <c r="A247" s="198"/>
      <c r="B247" s="177"/>
      <c r="C247" s="173"/>
      <c r="D247" s="177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</row>
    <row r="248" spans="1:15" s="191" customFormat="1">
      <c r="A248" s="198"/>
      <c r="B248" s="177"/>
      <c r="C248" s="173"/>
      <c r="D248" s="177"/>
      <c r="E248" s="198"/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</row>
    <row r="249" spans="1:15" s="191" customFormat="1">
      <c r="A249" s="198"/>
      <c r="B249" s="177"/>
      <c r="C249" s="173"/>
      <c r="D249" s="177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</row>
    <row r="250" spans="1:15" s="191" customFormat="1">
      <c r="A250" s="198"/>
      <c r="B250" s="177"/>
      <c r="C250" s="173"/>
      <c r="D250" s="177"/>
      <c r="E250" s="198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</row>
    <row r="251" spans="1:15" s="191" customFormat="1">
      <c r="A251" s="198"/>
      <c r="B251" s="177"/>
      <c r="C251" s="173"/>
      <c r="D251" s="177"/>
      <c r="E251" s="198"/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</row>
    <row r="252" spans="1:15" s="191" customFormat="1">
      <c r="A252" s="198"/>
      <c r="B252" s="177"/>
      <c r="C252" s="173"/>
      <c r="D252" s="177"/>
      <c r="E252" s="198"/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</row>
    <row r="253" spans="1:15" s="191" customFormat="1">
      <c r="A253" s="198"/>
      <c r="B253" s="177"/>
      <c r="C253" s="173"/>
      <c r="D253" s="177"/>
      <c r="E253" s="198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</row>
    <row r="254" spans="1:15" s="191" customFormat="1">
      <c r="A254" s="198"/>
      <c r="B254" s="177"/>
      <c r="C254" s="173"/>
      <c r="D254" s="177"/>
      <c r="E254" s="198"/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</row>
    <row r="255" spans="1:15" s="191" customFormat="1">
      <c r="A255" s="198"/>
      <c r="B255" s="177"/>
      <c r="C255" s="173"/>
      <c r="D255" s="177"/>
      <c r="E255" s="198"/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</row>
    <row r="256" spans="1:15" s="191" customFormat="1">
      <c r="A256" s="198"/>
      <c r="B256" s="177"/>
      <c r="C256" s="173"/>
      <c r="D256" s="177"/>
      <c r="E256" s="198"/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</row>
    <row r="257" spans="1:15" s="191" customFormat="1">
      <c r="A257" s="198"/>
      <c r="B257" s="177"/>
      <c r="C257" s="173"/>
      <c r="D257" s="177"/>
      <c r="E257" s="198"/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</row>
    <row r="258" spans="1:15" s="191" customFormat="1">
      <c r="A258" s="198"/>
      <c r="B258" s="177"/>
      <c r="C258" s="173"/>
      <c r="D258" s="177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</row>
    <row r="259" spans="1:15" s="191" customFormat="1">
      <c r="A259" s="198"/>
      <c r="B259" s="177"/>
      <c r="C259" s="173"/>
      <c r="D259" s="177"/>
      <c r="E259" s="198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</row>
    <row r="260" spans="1:15" s="191" customFormat="1">
      <c r="A260" s="198"/>
      <c r="B260" s="177"/>
      <c r="C260" s="173"/>
      <c r="D260" s="177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</row>
    <row r="261" spans="1:15" s="191" customFormat="1">
      <c r="A261" s="198"/>
      <c r="B261" s="177"/>
      <c r="C261" s="173"/>
      <c r="D261" s="177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</row>
    <row r="262" spans="1:15" s="191" customFormat="1">
      <c r="A262" s="198"/>
      <c r="B262" s="177"/>
      <c r="C262" s="173"/>
      <c r="D262" s="177"/>
      <c r="E262" s="198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</row>
    <row r="263" spans="1:15" s="191" customFormat="1">
      <c r="A263" s="198"/>
      <c r="B263" s="177"/>
      <c r="C263" s="173"/>
      <c r="D263" s="177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</row>
    <row r="264" spans="1:15" s="191" customFormat="1">
      <c r="A264" s="198"/>
      <c r="B264" s="177"/>
      <c r="C264" s="173"/>
      <c r="D264" s="177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</row>
    <row r="265" spans="1:15" s="191" customFormat="1">
      <c r="A265" s="198"/>
      <c r="B265" s="177"/>
      <c r="C265" s="173"/>
      <c r="D265" s="177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</row>
    <row r="266" spans="1:15" s="191" customFormat="1">
      <c r="A266" s="198"/>
      <c r="B266" s="177"/>
      <c r="C266" s="173"/>
      <c r="D266" s="177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</row>
    <row r="267" spans="1:15" s="191" customFormat="1">
      <c r="A267" s="198"/>
      <c r="B267" s="177"/>
      <c r="C267" s="173"/>
      <c r="D267" s="177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</row>
    <row r="268" spans="1:15" s="191" customFormat="1">
      <c r="A268" s="198"/>
      <c r="B268" s="177"/>
      <c r="C268" s="173"/>
      <c r="D268" s="177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</row>
    <row r="269" spans="1:15" s="191" customFormat="1">
      <c r="A269" s="198"/>
      <c r="B269" s="177"/>
      <c r="C269" s="173"/>
      <c r="D269" s="177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</row>
    <row r="270" spans="1:15" s="191" customFormat="1">
      <c r="A270" s="198"/>
      <c r="B270" s="177"/>
      <c r="C270" s="173"/>
      <c r="D270" s="177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</row>
    <row r="271" spans="1:15" s="191" customFormat="1">
      <c r="A271" s="198"/>
      <c r="B271" s="177"/>
      <c r="C271" s="173"/>
      <c r="D271" s="177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</row>
    <row r="272" spans="1:15" s="191" customFormat="1">
      <c r="A272" s="198"/>
      <c r="B272" s="177"/>
      <c r="C272" s="173"/>
      <c r="D272" s="177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</row>
    <row r="273" spans="1:15" s="191" customFormat="1">
      <c r="A273" s="198"/>
      <c r="B273" s="177"/>
      <c r="C273" s="173"/>
      <c r="D273" s="177"/>
      <c r="E273" s="198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</row>
    <row r="274" spans="1:15" s="191" customFormat="1">
      <c r="A274" s="198"/>
      <c r="B274" s="177"/>
      <c r="C274" s="173"/>
      <c r="D274" s="177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</row>
    <row r="275" spans="1:15" s="191" customFormat="1">
      <c r="A275" s="198"/>
      <c r="B275" s="177"/>
      <c r="C275" s="173"/>
      <c r="D275" s="177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</row>
    <row r="276" spans="1:15" s="191" customFormat="1">
      <c r="A276" s="198"/>
      <c r="B276" s="177"/>
      <c r="C276" s="173"/>
      <c r="D276" s="177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</row>
    <row r="277" spans="1:15" s="191" customFormat="1">
      <c r="A277" s="198"/>
      <c r="B277" s="177"/>
      <c r="C277" s="173"/>
      <c r="D277" s="177"/>
      <c r="E277" s="198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</row>
    <row r="278" spans="1:15" s="191" customFormat="1">
      <c r="A278" s="198"/>
      <c r="B278" s="177"/>
      <c r="C278" s="173"/>
      <c r="D278" s="177"/>
      <c r="E278" s="198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</row>
    <row r="279" spans="1:15" s="191" customFormat="1">
      <c r="A279" s="198"/>
      <c r="B279" s="177"/>
      <c r="C279" s="173"/>
      <c r="D279" s="177"/>
      <c r="E279" s="198"/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</row>
    <row r="280" spans="1:15" s="191" customFormat="1">
      <c r="A280" s="198"/>
      <c r="B280" s="177"/>
      <c r="C280" s="173"/>
      <c r="D280" s="177"/>
      <c r="E280" s="198"/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</row>
    <row r="281" spans="1:15" s="191" customFormat="1">
      <c r="A281" s="198"/>
      <c r="B281" s="177"/>
      <c r="C281" s="173"/>
      <c r="D281" s="177"/>
      <c r="E281" s="198"/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</row>
    <row r="282" spans="1:15" s="191" customFormat="1">
      <c r="A282" s="198"/>
      <c r="B282" s="177"/>
      <c r="C282" s="173"/>
      <c r="D282" s="177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</row>
    <row r="283" spans="1:15" s="191" customFormat="1">
      <c r="A283" s="198"/>
      <c r="B283" s="177"/>
      <c r="C283" s="173"/>
      <c r="D283" s="177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</row>
    <row r="284" spans="1:15" s="191" customFormat="1">
      <c r="A284" s="198"/>
      <c r="B284" s="177"/>
      <c r="C284" s="173"/>
      <c r="D284" s="177"/>
      <c r="E284" s="198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</row>
    <row r="285" spans="1:15" s="191" customFormat="1">
      <c r="A285" s="198"/>
      <c r="B285" s="177"/>
      <c r="C285" s="173"/>
      <c r="D285" s="177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</row>
    <row r="286" spans="1:15" s="191" customFormat="1">
      <c r="A286" s="198"/>
      <c r="B286" s="177"/>
      <c r="C286" s="173"/>
      <c r="D286" s="177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</row>
    <row r="287" spans="1:15" s="191" customFormat="1">
      <c r="A287" s="198"/>
      <c r="B287" s="177"/>
      <c r="C287" s="173"/>
      <c r="D287" s="177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</row>
    <row r="288" spans="1:15" s="191" customFormat="1">
      <c r="A288" s="198"/>
      <c r="B288" s="177"/>
      <c r="C288" s="173"/>
      <c r="D288" s="177"/>
      <c r="E288" s="198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</row>
    <row r="289" spans="1:15" s="191" customFormat="1">
      <c r="A289" s="198"/>
      <c r="B289" s="177"/>
      <c r="C289" s="173"/>
      <c r="D289" s="177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</row>
    <row r="290" spans="1:15" s="191" customFormat="1">
      <c r="A290" s="198"/>
      <c r="B290" s="177"/>
      <c r="C290" s="173"/>
      <c r="D290" s="177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</row>
    <row r="291" spans="1:15" s="191" customFormat="1">
      <c r="A291" s="198"/>
      <c r="B291" s="177"/>
      <c r="C291" s="173"/>
      <c r="D291" s="177"/>
      <c r="E291" s="198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</row>
    <row r="292" spans="1:15" s="191" customFormat="1">
      <c r="A292" s="198"/>
      <c r="B292" s="177"/>
      <c r="C292" s="173"/>
      <c r="D292" s="177"/>
      <c r="E292" s="198"/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</row>
    <row r="293" spans="1:15" s="191" customFormat="1">
      <c r="A293" s="198"/>
      <c r="B293" s="177"/>
      <c r="C293" s="173"/>
      <c r="D293" s="177"/>
      <c r="E293" s="198"/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</row>
    <row r="294" spans="1:15" s="191" customFormat="1">
      <c r="A294" s="198"/>
      <c r="B294" s="177"/>
      <c r="C294" s="173"/>
      <c r="D294" s="177"/>
      <c r="E294" s="198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</row>
    <row r="295" spans="1:15" s="191" customFormat="1">
      <c r="A295" s="198"/>
      <c r="B295" s="177"/>
      <c r="C295" s="173"/>
      <c r="D295" s="177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</row>
    <row r="296" spans="1:15" s="191" customFormat="1">
      <c r="A296" s="198"/>
      <c r="B296" s="177"/>
      <c r="C296" s="173"/>
      <c r="D296" s="177"/>
      <c r="E296" s="198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</row>
    <row r="297" spans="1:15" s="191" customFormat="1">
      <c r="A297" s="198"/>
      <c r="B297" s="177"/>
      <c r="C297" s="173"/>
      <c r="D297" s="177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</row>
  </sheetData>
  <customSheetViews>
    <customSheetView guid="{38CD2C20-855C-4B70-ADA6-5FED1C172A6A}" fitToPage="1" hiddenColumns="1" topLeftCell="C1">
      <selection activeCell="I12" sqref="I12:J12"/>
      <pageMargins left="0.70866141732283472" right="0.70866141732283472" top="0.74803149606299213" bottom="0.74803149606299213" header="0.31496062992125984" footer="0.31496062992125984"/>
      <pageSetup paperSize="9" scale="91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FF0000"/>
    <pageSetUpPr fitToPage="1"/>
  </sheetPr>
  <dimension ref="A1:BF1326"/>
  <sheetViews>
    <sheetView zoomScale="120" zoomScaleNormal="120" workbookViewId="0"/>
  </sheetViews>
  <sheetFormatPr defaultRowHeight="12.75"/>
  <cols>
    <col min="1" max="1" width="2.7109375" style="347" customWidth="1"/>
    <col min="2" max="2" width="22.5703125" bestFit="1" customWidth="1"/>
    <col min="7" max="7" width="9.140625" style="348"/>
    <col min="8" max="58" width="8.85546875" style="348"/>
  </cols>
  <sheetData>
    <row r="1" spans="1:6" s="348" customFormat="1">
      <c r="A1" s="347"/>
    </row>
    <row r="2" spans="1:6">
      <c r="B2" s="346" t="s">
        <v>24</v>
      </c>
      <c r="C2" s="366" t="s">
        <v>163</v>
      </c>
      <c r="D2" s="367"/>
      <c r="E2" s="366" t="s">
        <v>380</v>
      </c>
      <c r="F2" s="367"/>
    </row>
    <row r="3" spans="1:6">
      <c r="B3" s="346" t="s">
        <v>0</v>
      </c>
      <c r="C3" s="3">
        <v>2015</v>
      </c>
      <c r="D3" s="3">
        <v>2014</v>
      </c>
      <c r="E3" s="3">
        <v>2015</v>
      </c>
      <c r="F3" s="3">
        <v>2014</v>
      </c>
    </row>
    <row r="4" spans="1:6">
      <c r="B4" s="78" t="s">
        <v>1</v>
      </c>
      <c r="C4" s="256">
        <v>290</v>
      </c>
      <c r="D4" s="196">
        <v>281</v>
      </c>
      <c r="E4" s="256">
        <v>1130.7</v>
      </c>
      <c r="F4" s="196">
        <v>1137.3</v>
      </c>
    </row>
    <row r="5" spans="1:6">
      <c r="B5" s="78" t="s">
        <v>2</v>
      </c>
      <c r="C5" s="256">
        <v>22.100000000000005</v>
      </c>
      <c r="D5" s="196">
        <v>28.4</v>
      </c>
      <c r="E5" s="256">
        <v>93.6</v>
      </c>
      <c r="F5" s="196">
        <v>105</v>
      </c>
    </row>
    <row r="6" spans="1:6">
      <c r="B6" s="78" t="s">
        <v>3</v>
      </c>
      <c r="C6" s="256">
        <v>7.6206896551724146</v>
      </c>
      <c r="D6" s="196">
        <v>10.106761565836299</v>
      </c>
      <c r="E6" s="256">
        <v>8.2780578402759346</v>
      </c>
      <c r="F6" s="196">
        <v>9.2323925085729375</v>
      </c>
    </row>
    <row r="7" spans="1:6">
      <c r="B7" s="78" t="s">
        <v>4</v>
      </c>
      <c r="C7" s="256">
        <v>22.100000000000005</v>
      </c>
      <c r="D7" s="196">
        <v>24.7</v>
      </c>
      <c r="E7" s="256">
        <v>86.3</v>
      </c>
      <c r="F7" s="196">
        <v>99.4</v>
      </c>
    </row>
    <row r="8" spans="1:6">
      <c r="B8" s="78" t="s">
        <v>5</v>
      </c>
      <c r="C8" s="256">
        <v>7.6206896551724146</v>
      </c>
      <c r="D8" s="196">
        <v>8.790035587188612</v>
      </c>
      <c r="E8" s="256">
        <v>7.6324400813655258</v>
      </c>
      <c r="F8" s="196">
        <v>8.7399982414490474</v>
      </c>
    </row>
    <row r="9" spans="1:6">
      <c r="B9" s="78" t="s">
        <v>6</v>
      </c>
      <c r="C9" s="256">
        <v>8.5000000000000036</v>
      </c>
      <c r="D9" s="196">
        <v>14.399999999999997</v>
      </c>
      <c r="E9" s="256">
        <v>40</v>
      </c>
      <c r="F9" s="196">
        <v>51</v>
      </c>
    </row>
    <row r="10" spans="1:6">
      <c r="B10" s="78" t="s">
        <v>7</v>
      </c>
      <c r="C10" s="256">
        <v>2.9310344827586219</v>
      </c>
      <c r="D10" s="196">
        <v>5.1245551601423474</v>
      </c>
      <c r="E10" s="256">
        <v>3.5376315556734768</v>
      </c>
      <c r="F10" s="196">
        <v>4.4843049327354265</v>
      </c>
    </row>
    <row r="11" spans="1:6">
      <c r="B11" s="78" t="s">
        <v>8</v>
      </c>
      <c r="C11" s="256">
        <v>8.5000000000000036</v>
      </c>
      <c r="D11" s="196">
        <v>10.699999999999996</v>
      </c>
      <c r="E11" s="256">
        <v>32.700000000000003</v>
      </c>
      <c r="F11" s="196">
        <v>45.399999999999984</v>
      </c>
    </row>
    <row r="12" spans="1:6">
      <c r="B12" s="78" t="s">
        <v>9</v>
      </c>
      <c r="C12" s="256">
        <v>2.9310344827586219</v>
      </c>
      <c r="D12" s="196">
        <v>3.8078291814946605</v>
      </c>
      <c r="E12" s="256">
        <v>2.892013796763067</v>
      </c>
      <c r="F12" s="196">
        <v>3.9919106656115346</v>
      </c>
    </row>
    <row r="13" spans="1:6">
      <c r="B13" s="78" t="s">
        <v>10</v>
      </c>
      <c r="C13" s="256">
        <v>7.1999999999999327</v>
      </c>
      <c r="D13" s="196">
        <v>2.6999999999999886</v>
      </c>
      <c r="E13" s="256">
        <v>22.800000000000047</v>
      </c>
      <c r="F13" s="196">
        <v>7.7000000000000917</v>
      </c>
    </row>
    <row r="14" spans="1:6">
      <c r="B14" s="78" t="s">
        <v>11</v>
      </c>
      <c r="C14" s="264">
        <v>0.13789956620933455</v>
      </c>
      <c r="D14" s="252">
        <v>4.7002069912406352E-2</v>
      </c>
      <c r="E14" s="264">
        <v>0.44078644244671511</v>
      </c>
      <c r="F14" s="252">
        <v>0.13708937057785187</v>
      </c>
    </row>
    <row r="15" spans="1:6">
      <c r="B15" s="78" t="s">
        <v>12</v>
      </c>
      <c r="C15" s="256">
        <v>227.4</v>
      </c>
      <c r="D15" s="196">
        <v>225.60000000000002</v>
      </c>
      <c r="E15" s="256">
        <v>227.4</v>
      </c>
      <c r="F15" s="196">
        <v>225.60000000000002</v>
      </c>
    </row>
    <row r="16" spans="1:6" s="348" customFormat="1">
      <c r="A16" s="347"/>
      <c r="B16" s="349"/>
      <c r="C16" s="350"/>
      <c r="D16" s="350"/>
      <c r="E16" s="350"/>
      <c r="F16" s="350"/>
    </row>
    <row r="17" spans="2:6">
      <c r="B17" s="346" t="s">
        <v>24</v>
      </c>
      <c r="C17" s="366" t="s">
        <v>163</v>
      </c>
      <c r="D17" s="367"/>
      <c r="E17" s="366" t="s">
        <v>380</v>
      </c>
      <c r="F17" s="367"/>
    </row>
    <row r="18" spans="2:6">
      <c r="B18" s="2" t="s">
        <v>14</v>
      </c>
      <c r="C18" s="250">
        <v>2015</v>
      </c>
      <c r="D18" s="250">
        <v>2014</v>
      </c>
      <c r="E18" s="3">
        <v>2015</v>
      </c>
      <c r="F18" s="3">
        <v>2014</v>
      </c>
    </row>
    <row r="19" spans="2:6">
      <c r="B19" s="6" t="s">
        <v>1</v>
      </c>
      <c r="C19" s="256">
        <v>290</v>
      </c>
      <c r="D19" s="196">
        <v>281</v>
      </c>
      <c r="E19" s="256">
        <v>1130.7</v>
      </c>
      <c r="F19" s="196">
        <v>1137.3</v>
      </c>
    </row>
    <row r="20" spans="2:6">
      <c r="B20" s="78" t="s">
        <v>2</v>
      </c>
      <c r="C20" s="256">
        <v>22.100000000000005</v>
      </c>
      <c r="D20" s="196">
        <v>28.4</v>
      </c>
      <c r="E20" s="256">
        <v>93.6</v>
      </c>
      <c r="F20" s="196">
        <v>105</v>
      </c>
    </row>
    <row r="21" spans="2:6">
      <c r="B21" s="78" t="s">
        <v>3</v>
      </c>
      <c r="C21" s="256">
        <v>7.6206896551724146</v>
      </c>
      <c r="D21" s="196">
        <v>10.106761565836299</v>
      </c>
      <c r="E21" s="256">
        <v>8.2780578402759346</v>
      </c>
      <c r="F21" s="196">
        <v>9.2323925085729375</v>
      </c>
    </row>
    <row r="22" spans="2:6">
      <c r="B22" s="78" t="s">
        <v>4</v>
      </c>
      <c r="C22" s="256">
        <v>22.100000000000005</v>
      </c>
      <c r="D22" s="196">
        <v>24.7</v>
      </c>
      <c r="E22" s="256">
        <v>86.3</v>
      </c>
      <c r="F22" s="196">
        <v>99.4</v>
      </c>
    </row>
    <row r="23" spans="2:6">
      <c r="B23" s="78" t="s">
        <v>15</v>
      </c>
      <c r="C23" s="256">
        <v>7.6206896551724146</v>
      </c>
      <c r="D23" s="196">
        <v>8.790035587188612</v>
      </c>
      <c r="E23" s="256">
        <v>7.6324400813655258</v>
      </c>
      <c r="F23" s="196">
        <v>8.7399982414490474</v>
      </c>
    </row>
    <row r="24" spans="2:6">
      <c r="B24" s="78" t="s">
        <v>6</v>
      </c>
      <c r="C24" s="256">
        <v>8.5000000000000036</v>
      </c>
      <c r="D24" s="196">
        <v>14.399999999999997</v>
      </c>
      <c r="E24" s="256">
        <v>40</v>
      </c>
      <c r="F24" s="196">
        <v>51</v>
      </c>
    </row>
    <row r="25" spans="2:6">
      <c r="B25" s="78" t="s">
        <v>7</v>
      </c>
      <c r="C25" s="256">
        <v>2.9310344827586219</v>
      </c>
      <c r="D25" s="196">
        <v>5.1245551601423474</v>
      </c>
      <c r="E25" s="256">
        <v>3.5376315556734768</v>
      </c>
      <c r="F25" s="196">
        <v>4.4843049327354265</v>
      </c>
    </row>
    <row r="26" spans="2:6">
      <c r="B26" s="78" t="s">
        <v>8</v>
      </c>
      <c r="C26" s="256">
        <v>8.5000000000000036</v>
      </c>
      <c r="D26" s="196">
        <v>10.699999999999996</v>
      </c>
      <c r="E26" s="256">
        <v>32.700000000000003</v>
      </c>
      <c r="F26" s="196">
        <v>45.399999999999984</v>
      </c>
    </row>
    <row r="27" spans="2:6">
      <c r="B27" s="78" t="s">
        <v>9</v>
      </c>
      <c r="C27" s="256">
        <v>2.9310344827586219</v>
      </c>
      <c r="D27" s="196">
        <v>3.8078291814946605</v>
      </c>
      <c r="E27" s="256">
        <v>2.892013796763067</v>
      </c>
      <c r="F27" s="196">
        <v>3.9919106656115346</v>
      </c>
    </row>
    <row r="28" spans="2:6">
      <c r="B28" s="78" t="s">
        <v>10</v>
      </c>
      <c r="C28" s="256">
        <v>7.1999999999999327</v>
      </c>
      <c r="D28" s="196">
        <v>2.6999999999999886</v>
      </c>
      <c r="E28" s="256">
        <v>22.800000000000047</v>
      </c>
      <c r="F28" s="196">
        <v>7.7000000000000917</v>
      </c>
    </row>
    <row r="29" spans="2:6">
      <c r="B29" s="78" t="s">
        <v>16</v>
      </c>
      <c r="C29" s="255">
        <v>8.8999999999999968</v>
      </c>
      <c r="D29" s="253">
        <v>4.6000000000000005</v>
      </c>
      <c r="E29" s="255">
        <v>39.799999999999997</v>
      </c>
      <c r="F29" s="253">
        <v>35.1</v>
      </c>
    </row>
    <row r="30" spans="2:6">
      <c r="B30" s="78" t="s">
        <v>17</v>
      </c>
      <c r="C30" s="257">
        <v>2749</v>
      </c>
      <c r="D30" s="254">
        <v>2757</v>
      </c>
      <c r="E30" s="257">
        <v>2774</v>
      </c>
      <c r="F30" s="254">
        <v>2765</v>
      </c>
    </row>
    <row r="31" spans="2:6" hidden="1">
      <c r="B31" s="365" t="s">
        <v>25</v>
      </c>
      <c r="C31" s="365"/>
      <c r="D31" s="365"/>
      <c r="E31" s="365"/>
      <c r="F31" s="365"/>
    </row>
    <row r="32" spans="2:6" hidden="1">
      <c r="B32" s="78" t="s">
        <v>1</v>
      </c>
      <c r="C32" s="75">
        <v>290</v>
      </c>
      <c r="D32" s="73">
        <v>265.2</v>
      </c>
      <c r="E32" s="75">
        <v>1102.8</v>
      </c>
      <c r="F32" s="73">
        <v>1055.6000000000001</v>
      </c>
    </row>
    <row r="33" spans="1:6" hidden="1">
      <c r="B33" s="78" t="s">
        <v>18</v>
      </c>
      <c r="C33" s="75">
        <v>22.100000000000005</v>
      </c>
      <c r="D33" s="73">
        <v>21</v>
      </c>
      <c r="E33" s="75">
        <v>74.700000000000017</v>
      </c>
      <c r="F33" s="73">
        <v>69.2</v>
      </c>
    </row>
    <row r="34" spans="1:6" hidden="1">
      <c r="B34" s="78" t="s">
        <v>19</v>
      </c>
      <c r="C34" s="75">
        <v>7.6206896551724146</v>
      </c>
      <c r="D34" s="73">
        <v>7.9185520361990962</v>
      </c>
      <c r="E34" s="75">
        <v>6.7736670293797623</v>
      </c>
      <c r="F34" s="74">
        <v>6.5555134520651759</v>
      </c>
    </row>
    <row r="35" spans="1:6" hidden="1">
      <c r="B35" s="78" t="s">
        <v>20</v>
      </c>
      <c r="C35" s="75">
        <v>22.100000000000005</v>
      </c>
      <c r="D35" s="73">
        <v>18.8</v>
      </c>
      <c r="E35" s="75">
        <v>66.099999999999994</v>
      </c>
      <c r="F35" s="73">
        <v>32.9</v>
      </c>
    </row>
    <row r="36" spans="1:6" hidden="1">
      <c r="B36" s="78" t="s">
        <v>21</v>
      </c>
      <c r="C36" s="75">
        <v>7.6206896551724146</v>
      </c>
      <c r="D36" s="73">
        <v>7.0889894419306199</v>
      </c>
      <c r="E36" s="75">
        <v>5.9938338774029738</v>
      </c>
      <c r="F36" s="79">
        <v>3.1167108753315644</v>
      </c>
    </row>
    <row r="37" spans="1:6" hidden="1">
      <c r="B37" s="83" t="s">
        <v>22</v>
      </c>
      <c r="C37" s="77">
        <v>225700</v>
      </c>
      <c r="D37" s="8">
        <v>197953</v>
      </c>
      <c r="E37" s="77">
        <v>849002</v>
      </c>
      <c r="F37" s="8">
        <v>796900</v>
      </c>
    </row>
    <row r="38" spans="1:6" s="348" customFormat="1">
      <c r="A38" s="347"/>
    </row>
    <row r="39" spans="1:6">
      <c r="B39" s="346" t="s">
        <v>95</v>
      </c>
      <c r="C39" s="366" t="s">
        <v>163</v>
      </c>
      <c r="D39" s="367"/>
      <c r="E39" s="366" t="s">
        <v>380</v>
      </c>
      <c r="F39" s="367"/>
    </row>
    <row r="40" spans="1:6">
      <c r="B40" s="2" t="s">
        <v>14</v>
      </c>
      <c r="C40" s="250">
        <v>2015</v>
      </c>
      <c r="D40" s="250">
        <v>2014</v>
      </c>
      <c r="E40" s="3">
        <v>2015</v>
      </c>
      <c r="F40" s="3">
        <v>2014</v>
      </c>
    </row>
    <row r="41" spans="1:6">
      <c r="B41" s="78" t="s">
        <v>1</v>
      </c>
      <c r="C41" s="255">
        <v>98.200000000000045</v>
      </c>
      <c r="D41" s="253">
        <v>91.399999999999977</v>
      </c>
      <c r="E41" s="255">
        <v>372.6</v>
      </c>
      <c r="F41" s="196">
        <v>374.7</v>
      </c>
    </row>
    <row r="42" spans="1:6">
      <c r="B42" s="78" t="s">
        <v>2</v>
      </c>
      <c r="C42" s="255">
        <v>11.200000000000003</v>
      </c>
      <c r="D42" s="253">
        <v>11.300000000000004</v>
      </c>
      <c r="E42" s="255">
        <v>42.6</v>
      </c>
      <c r="F42" s="196">
        <v>46.2</v>
      </c>
    </row>
    <row r="43" spans="1:6">
      <c r="B43" s="78" t="s">
        <v>3</v>
      </c>
      <c r="C43" s="256">
        <v>11.405295315682279</v>
      </c>
      <c r="D43" s="196">
        <v>12.363238512035018</v>
      </c>
      <c r="E43" s="256">
        <v>11.433172302737519</v>
      </c>
      <c r="F43" s="196">
        <v>12.329863891112891</v>
      </c>
    </row>
    <row r="44" spans="1:6">
      <c r="B44" s="78" t="s">
        <v>4</v>
      </c>
      <c r="C44" s="255">
        <v>11.200000000000003</v>
      </c>
      <c r="D44" s="253">
        <v>10</v>
      </c>
      <c r="E44" s="255">
        <v>42.6</v>
      </c>
      <c r="F44" s="196">
        <v>44.9</v>
      </c>
    </row>
    <row r="45" spans="1:6">
      <c r="B45" s="78" t="s">
        <v>15</v>
      </c>
      <c r="C45" s="256">
        <v>11.405295315682279</v>
      </c>
      <c r="D45" s="196">
        <v>10.940919037199128</v>
      </c>
      <c r="E45" s="256">
        <v>11.433172302737519</v>
      </c>
      <c r="F45" s="196">
        <v>11.982919669068588</v>
      </c>
    </row>
    <row r="46" spans="1:6">
      <c r="B46" s="78" t="s">
        <v>6</v>
      </c>
      <c r="C46" s="255">
        <v>9</v>
      </c>
      <c r="D46" s="253">
        <v>9</v>
      </c>
      <c r="E46" s="255">
        <v>34.6</v>
      </c>
      <c r="F46" s="196">
        <v>37.1</v>
      </c>
    </row>
    <row r="47" spans="1:6">
      <c r="B47" s="78" t="s">
        <v>7</v>
      </c>
      <c r="C47" s="256">
        <v>9.1649694501018288</v>
      </c>
      <c r="D47" s="196">
        <v>9.8468271334792146</v>
      </c>
      <c r="E47" s="256">
        <v>9.2860976918947937</v>
      </c>
      <c r="F47" s="196">
        <v>9.9012543368027757</v>
      </c>
    </row>
    <row r="48" spans="1:6">
      <c r="B48" s="78" t="s">
        <v>8</v>
      </c>
      <c r="C48" s="255">
        <v>9</v>
      </c>
      <c r="D48" s="253">
        <v>7.6999999999999957</v>
      </c>
      <c r="E48" s="255">
        <v>34.6</v>
      </c>
      <c r="F48" s="196">
        <v>35.799999999999997</v>
      </c>
    </row>
    <row r="49" spans="1:58">
      <c r="B49" s="78" t="s">
        <v>9</v>
      </c>
      <c r="C49" s="256">
        <v>9.1649694501018288</v>
      </c>
      <c r="D49" s="196">
        <v>8.4245076586433232</v>
      </c>
      <c r="E49" s="256">
        <v>9.2860976918947937</v>
      </c>
      <c r="F49" s="196">
        <v>9.5543101147584721</v>
      </c>
    </row>
    <row r="50" spans="1:58">
      <c r="B50" s="78" t="s">
        <v>16</v>
      </c>
      <c r="C50" s="255">
        <v>2.5</v>
      </c>
      <c r="D50" s="196">
        <v>1.1000000000000005</v>
      </c>
      <c r="E50" s="255">
        <v>10.199999999999999</v>
      </c>
      <c r="F50" s="196">
        <v>6.4</v>
      </c>
    </row>
    <row r="51" spans="1:58">
      <c r="B51" s="78" t="s">
        <v>23</v>
      </c>
      <c r="C51" s="257">
        <v>48300</v>
      </c>
      <c r="D51" s="254">
        <v>44300</v>
      </c>
      <c r="E51" s="257">
        <v>183400</v>
      </c>
      <c r="F51" s="254">
        <v>180300</v>
      </c>
    </row>
    <row r="52" spans="1:58" s="341" customFormat="1">
      <c r="A52" s="347"/>
      <c r="B52" s="195" t="s">
        <v>386</v>
      </c>
      <c r="C52" s="257">
        <v>44500</v>
      </c>
      <c r="D52" s="291">
        <v>42300</v>
      </c>
      <c r="E52" s="257">
        <v>181700</v>
      </c>
      <c r="F52" s="291">
        <v>183700</v>
      </c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</row>
    <row r="53" spans="1:58">
      <c r="B53" s="78" t="s">
        <v>17</v>
      </c>
      <c r="C53" s="257">
        <v>842</v>
      </c>
      <c r="D53" s="254">
        <v>864</v>
      </c>
      <c r="E53" s="257">
        <v>855</v>
      </c>
      <c r="F53" s="254">
        <v>877</v>
      </c>
    </row>
    <row r="54" spans="1:58" s="348" customFormat="1">
      <c r="A54" s="347"/>
    </row>
    <row r="55" spans="1:58">
      <c r="B55" s="346" t="s">
        <v>96</v>
      </c>
      <c r="C55" s="366" t="s">
        <v>163</v>
      </c>
      <c r="D55" s="367"/>
      <c r="E55" s="366" t="s">
        <v>380</v>
      </c>
      <c r="F55" s="367"/>
    </row>
    <row r="56" spans="1:58">
      <c r="B56" s="2" t="s">
        <v>14</v>
      </c>
      <c r="C56" s="250">
        <v>2015</v>
      </c>
      <c r="D56" s="250">
        <v>2014</v>
      </c>
      <c r="E56" s="137">
        <v>2015</v>
      </c>
      <c r="F56" s="137">
        <v>2014</v>
      </c>
    </row>
    <row r="57" spans="1:58">
      <c r="B57" s="78" t="s">
        <v>1</v>
      </c>
      <c r="C57" s="255">
        <v>109.90000000000003</v>
      </c>
      <c r="D57" s="253">
        <v>112.89999999999998</v>
      </c>
      <c r="E57" s="255">
        <v>437.6</v>
      </c>
      <c r="F57" s="253">
        <v>446</v>
      </c>
    </row>
    <row r="58" spans="1:58">
      <c r="B58" s="78" t="s">
        <v>2</v>
      </c>
      <c r="C58" s="255">
        <v>9.8000000000000007</v>
      </c>
      <c r="D58" s="253">
        <v>13.399999999999999</v>
      </c>
      <c r="E58" s="255">
        <v>39.5</v>
      </c>
      <c r="F58" s="253">
        <v>43.5</v>
      </c>
    </row>
    <row r="59" spans="1:58">
      <c r="B59" s="78" t="s">
        <v>3</v>
      </c>
      <c r="C59" s="256">
        <v>8.9171974522292974</v>
      </c>
      <c r="D59" s="196">
        <v>11.868910540301153</v>
      </c>
      <c r="E59" s="256">
        <v>9.0265082266910426</v>
      </c>
      <c r="F59" s="196">
        <v>9.753363228699552</v>
      </c>
    </row>
    <row r="60" spans="1:58">
      <c r="B60" s="78" t="s">
        <v>4</v>
      </c>
      <c r="C60" s="255">
        <v>9.8000000000000007</v>
      </c>
      <c r="D60" s="253">
        <v>12.600000000000001</v>
      </c>
      <c r="E60" s="255">
        <v>36.1</v>
      </c>
      <c r="F60" s="253">
        <v>43.5</v>
      </c>
    </row>
    <row r="61" spans="1:58">
      <c r="B61" s="78" t="s">
        <v>5</v>
      </c>
      <c r="C61" s="256">
        <v>8.9171974522292974</v>
      </c>
      <c r="D61" s="196">
        <v>11.160318866253325</v>
      </c>
      <c r="E61" s="256">
        <v>8.2495429616087748</v>
      </c>
      <c r="F61" s="196">
        <v>9.753363228699552</v>
      </c>
    </row>
    <row r="62" spans="1:58">
      <c r="B62" s="78" t="s">
        <v>6</v>
      </c>
      <c r="C62" s="255">
        <v>2.8999999999999986</v>
      </c>
      <c r="D62" s="253">
        <v>6.6999999999999975</v>
      </c>
      <c r="E62" s="255">
        <v>11.399999999999999</v>
      </c>
      <c r="F62" s="253">
        <v>16.099999999999998</v>
      </c>
    </row>
    <row r="63" spans="1:58">
      <c r="B63" s="78" t="s">
        <v>7</v>
      </c>
      <c r="C63" s="256">
        <v>2.6387625113739741</v>
      </c>
      <c r="D63" s="196">
        <v>5.9344552701505746</v>
      </c>
      <c r="E63" s="256">
        <v>2.6051188299817181</v>
      </c>
      <c r="F63" s="196">
        <v>3.6098654708520175</v>
      </c>
    </row>
    <row r="64" spans="1:58">
      <c r="B64" s="78" t="s">
        <v>92</v>
      </c>
      <c r="C64" s="255">
        <v>2.8999999999999986</v>
      </c>
      <c r="D64" s="253">
        <v>5.9</v>
      </c>
      <c r="E64" s="255">
        <v>8</v>
      </c>
      <c r="F64" s="253">
        <v>15.3</v>
      </c>
    </row>
    <row r="65" spans="1:58">
      <c r="B65" s="78" t="s">
        <v>119</v>
      </c>
      <c r="C65" s="256">
        <v>2.6387625113739741</v>
      </c>
      <c r="D65" s="196">
        <v>5.2258635961027471</v>
      </c>
      <c r="E65" s="256">
        <v>1.8281535648994516</v>
      </c>
      <c r="F65" s="196">
        <v>3.4304932735426008</v>
      </c>
    </row>
    <row r="66" spans="1:58">
      <c r="B66" s="78" t="s">
        <v>16</v>
      </c>
      <c r="C66" s="255">
        <v>2.7999999999999972</v>
      </c>
      <c r="D66" s="253">
        <v>1.6999999999999993</v>
      </c>
      <c r="E66" s="255">
        <v>14.899999999999999</v>
      </c>
      <c r="F66" s="253">
        <v>9.1999999999999993</v>
      </c>
    </row>
    <row r="67" spans="1:58">
      <c r="B67" s="78" t="s">
        <v>23</v>
      </c>
      <c r="C67" s="257">
        <v>127100</v>
      </c>
      <c r="D67" s="254">
        <v>128700</v>
      </c>
      <c r="E67" s="257">
        <v>498700</v>
      </c>
      <c r="F67" s="254">
        <v>512200</v>
      </c>
    </row>
    <row r="68" spans="1:58" s="341" customFormat="1">
      <c r="A68" s="347"/>
      <c r="B68" s="195" t="s">
        <v>386</v>
      </c>
      <c r="C68" s="257">
        <v>120600</v>
      </c>
      <c r="D68" s="291">
        <v>122000</v>
      </c>
      <c r="E68" s="257">
        <v>475900</v>
      </c>
      <c r="F68" s="291">
        <v>482200</v>
      </c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</row>
    <row r="69" spans="1:58">
      <c r="B69" s="78" t="s">
        <v>17</v>
      </c>
      <c r="C69" s="257">
        <v>846</v>
      </c>
      <c r="D69" s="254">
        <v>860</v>
      </c>
      <c r="E69" s="257">
        <v>859</v>
      </c>
      <c r="F69" s="254">
        <v>845</v>
      </c>
    </row>
    <row r="70" spans="1:58" ht="12.75" hidden="1" customHeight="1">
      <c r="B70" s="365" t="s">
        <v>25</v>
      </c>
      <c r="C70" s="365"/>
      <c r="D70" s="365"/>
      <c r="E70" s="365"/>
      <c r="F70" s="365"/>
    </row>
    <row r="71" spans="1:58" hidden="1">
      <c r="B71" s="78" t="s">
        <v>1</v>
      </c>
      <c r="C71" s="80"/>
      <c r="D71" s="76"/>
      <c r="E71" s="7"/>
      <c r="F71" s="5"/>
    </row>
    <row r="72" spans="1:58" hidden="1">
      <c r="B72" s="78" t="s">
        <v>18</v>
      </c>
      <c r="C72" s="80"/>
      <c r="D72" s="5"/>
      <c r="E72" s="7"/>
      <c r="F72" s="5"/>
    </row>
    <row r="73" spans="1:58" hidden="1">
      <c r="B73" s="78" t="s">
        <v>26</v>
      </c>
      <c r="C73" s="75"/>
      <c r="D73" s="73"/>
      <c r="E73" s="75"/>
      <c r="F73" s="74"/>
    </row>
    <row r="74" spans="1:58" hidden="1">
      <c r="B74" s="78" t="s">
        <v>27</v>
      </c>
      <c r="C74" s="7"/>
      <c r="D74" s="5"/>
      <c r="E74" s="7"/>
      <c r="F74" s="5"/>
    </row>
    <row r="75" spans="1:58" hidden="1">
      <c r="B75" s="78" t="s">
        <v>28</v>
      </c>
      <c r="C75" s="75"/>
      <c r="D75" s="73"/>
      <c r="E75" s="75"/>
      <c r="F75" s="74"/>
    </row>
    <row r="76" spans="1:58" hidden="1">
      <c r="B76" s="83" t="s">
        <v>22</v>
      </c>
      <c r="C76" s="77"/>
      <c r="D76" s="8"/>
      <c r="E76" s="77"/>
      <c r="F76" s="8"/>
    </row>
    <row r="77" spans="1:58" s="348" customFormat="1">
      <c r="A77" s="347"/>
    </row>
    <row r="78" spans="1:58">
      <c r="B78" s="346" t="s">
        <v>97</v>
      </c>
      <c r="C78" s="366" t="s">
        <v>163</v>
      </c>
      <c r="D78" s="366"/>
      <c r="E78" s="366" t="s">
        <v>380</v>
      </c>
      <c r="F78" s="366"/>
    </row>
    <row r="79" spans="1:58">
      <c r="B79" s="213" t="s">
        <v>14</v>
      </c>
      <c r="C79" s="250">
        <v>2015</v>
      </c>
      <c r="D79" s="250">
        <v>2014</v>
      </c>
      <c r="E79" s="212">
        <v>2015</v>
      </c>
      <c r="F79" s="212">
        <v>2014</v>
      </c>
    </row>
    <row r="80" spans="1:58">
      <c r="B80" s="195" t="s">
        <v>1</v>
      </c>
      <c r="C80" s="255">
        <v>42.199999999999989</v>
      </c>
      <c r="D80" s="253">
        <v>40.899999999999991</v>
      </c>
      <c r="E80" s="255">
        <v>166.6</v>
      </c>
      <c r="F80" s="253">
        <v>159.19999999999999</v>
      </c>
    </row>
    <row r="81" spans="1:58">
      <c r="B81" s="195" t="s">
        <v>2</v>
      </c>
      <c r="C81" s="255">
        <v>6.1000000000000014</v>
      </c>
      <c r="D81" s="253">
        <v>7.0999999999999979</v>
      </c>
      <c r="E81" s="255">
        <v>27.5</v>
      </c>
      <c r="F81" s="253">
        <v>24.2</v>
      </c>
    </row>
    <row r="82" spans="1:58">
      <c r="B82" s="195" t="s">
        <v>3</v>
      </c>
      <c r="C82" s="256">
        <v>14.454976303317544</v>
      </c>
      <c r="D82" s="196">
        <v>17.359413202933986</v>
      </c>
      <c r="E82" s="256">
        <v>16.506602641056421</v>
      </c>
      <c r="F82" s="196">
        <v>15.20100502512563</v>
      </c>
    </row>
    <row r="83" spans="1:58">
      <c r="B83" s="195" t="s">
        <v>4</v>
      </c>
      <c r="C83" s="255">
        <v>6.1000000000000014</v>
      </c>
      <c r="D83" s="253">
        <v>6.6999999999999993</v>
      </c>
      <c r="E83" s="255">
        <v>27.5</v>
      </c>
      <c r="F83" s="253">
        <v>23.8</v>
      </c>
    </row>
    <row r="84" spans="1:58">
      <c r="B84" s="195" t="s">
        <v>5</v>
      </c>
      <c r="C84" s="256">
        <v>14.454976303317544</v>
      </c>
      <c r="D84" s="196">
        <v>16.381418092909534</v>
      </c>
      <c r="E84" s="256">
        <v>16.506602641056421</v>
      </c>
      <c r="F84" s="196">
        <v>14.949748743718594</v>
      </c>
    </row>
    <row r="85" spans="1:58">
      <c r="B85" s="195" t="s">
        <v>6</v>
      </c>
      <c r="C85" s="255">
        <v>4.1000000000000014</v>
      </c>
      <c r="D85" s="253">
        <v>5.2999999999999989</v>
      </c>
      <c r="E85" s="255">
        <v>19.600000000000001</v>
      </c>
      <c r="F85" s="253">
        <v>16.7</v>
      </c>
    </row>
    <row r="86" spans="1:58">
      <c r="B86" s="195" t="s">
        <v>7</v>
      </c>
      <c r="C86" s="256">
        <v>9.7156398104265467</v>
      </c>
      <c r="D86" s="196">
        <v>12.958435207823962</v>
      </c>
      <c r="E86" s="256">
        <v>11.764705882352942</v>
      </c>
      <c r="F86" s="196">
        <v>10.489949748743719</v>
      </c>
    </row>
    <row r="87" spans="1:58">
      <c r="B87" s="195" t="s">
        <v>92</v>
      </c>
      <c r="C87" s="255">
        <v>4.1000000000000014</v>
      </c>
      <c r="D87" s="253">
        <v>4.9000000000000004</v>
      </c>
      <c r="E87" s="255">
        <v>19.600000000000001</v>
      </c>
      <c r="F87" s="253">
        <v>16.3</v>
      </c>
    </row>
    <row r="88" spans="1:58">
      <c r="B88" s="195" t="s">
        <v>119</v>
      </c>
      <c r="C88" s="256">
        <v>9.7156398104265467</v>
      </c>
      <c r="D88" s="196">
        <v>11.980440097799514</v>
      </c>
      <c r="E88" s="256">
        <v>11.764705882352942</v>
      </c>
      <c r="F88" s="196">
        <v>10.238693467336685</v>
      </c>
    </row>
    <row r="89" spans="1:58">
      <c r="B89" s="195" t="s">
        <v>16</v>
      </c>
      <c r="C89" s="255">
        <v>2.1000000000000005</v>
      </c>
      <c r="D89" s="253">
        <v>1.0999999999999996</v>
      </c>
      <c r="E89" s="255">
        <v>9.2000000000000011</v>
      </c>
      <c r="F89" s="253">
        <v>6.3</v>
      </c>
    </row>
    <row r="90" spans="1:58">
      <c r="B90" s="195" t="s">
        <v>23</v>
      </c>
      <c r="C90" s="257">
        <v>21700</v>
      </c>
      <c r="D90" s="254">
        <v>20700</v>
      </c>
      <c r="E90" s="257">
        <v>85100</v>
      </c>
      <c r="F90" s="254">
        <v>84000</v>
      </c>
    </row>
    <row r="91" spans="1:58" s="341" customFormat="1">
      <c r="A91" s="347"/>
      <c r="B91" s="195" t="s">
        <v>386</v>
      </c>
      <c r="C91" s="257">
        <v>20300</v>
      </c>
      <c r="D91" s="291">
        <v>20200</v>
      </c>
      <c r="E91" s="257">
        <v>84900</v>
      </c>
      <c r="F91" s="291">
        <v>83200</v>
      </c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</row>
    <row r="92" spans="1:58">
      <c r="B92" s="195" t="s">
        <v>17</v>
      </c>
      <c r="C92" s="257">
        <v>574</v>
      </c>
      <c r="D92" s="254">
        <v>555</v>
      </c>
      <c r="E92" s="257">
        <v>574</v>
      </c>
      <c r="F92" s="254">
        <v>556</v>
      </c>
    </row>
    <row r="93" spans="1:58" s="348" customFormat="1">
      <c r="A93" s="347"/>
    </row>
    <row r="94" spans="1:58">
      <c r="B94" s="346" t="s">
        <v>384</v>
      </c>
      <c r="C94" s="366" t="s">
        <v>163</v>
      </c>
      <c r="D94" s="366"/>
      <c r="E94" s="366" t="s">
        <v>380</v>
      </c>
      <c r="F94" s="366"/>
    </row>
    <row r="95" spans="1:58">
      <c r="B95" s="213" t="s">
        <v>14</v>
      </c>
      <c r="C95" s="250">
        <v>2015</v>
      </c>
      <c r="D95" s="250">
        <v>2014</v>
      </c>
      <c r="E95" s="212">
        <v>2015</v>
      </c>
      <c r="F95" s="212">
        <v>2014</v>
      </c>
    </row>
    <row r="96" spans="1:58">
      <c r="B96" s="195" t="s">
        <v>1</v>
      </c>
      <c r="C96" s="255">
        <v>43.299999999999983</v>
      </c>
      <c r="D96" s="253">
        <v>40.700000000000017</v>
      </c>
      <c r="E96" s="255">
        <v>175.7</v>
      </c>
      <c r="F96" s="253">
        <v>172.8</v>
      </c>
    </row>
    <row r="97" spans="1:58">
      <c r="B97" s="195" t="s">
        <v>2</v>
      </c>
      <c r="C97" s="255">
        <v>-1.5</v>
      </c>
      <c r="D97" s="253">
        <v>1.2000000000000002</v>
      </c>
      <c r="E97" s="255">
        <v>0.3</v>
      </c>
      <c r="F97" s="253">
        <v>4.5</v>
      </c>
    </row>
    <row r="98" spans="1:58">
      <c r="B98" s="195" t="s">
        <v>3</v>
      </c>
      <c r="C98" s="256">
        <v>-3.4642032332563524</v>
      </c>
      <c r="D98" s="196">
        <v>2.9484029484029475</v>
      </c>
      <c r="E98" s="256">
        <v>0.17074558907228229</v>
      </c>
      <c r="F98" s="196">
        <v>2.6041666666666665</v>
      </c>
    </row>
    <row r="99" spans="1:58">
      <c r="B99" s="195" t="s">
        <v>4</v>
      </c>
      <c r="C99" s="255">
        <v>-1.5</v>
      </c>
      <c r="D99" s="253">
        <v>1.2000000000000002</v>
      </c>
      <c r="E99" s="255">
        <v>-0.2</v>
      </c>
      <c r="F99" s="253">
        <v>4.5</v>
      </c>
    </row>
    <row r="100" spans="1:58">
      <c r="B100" s="195" t="s">
        <v>5</v>
      </c>
      <c r="C100" s="256">
        <v>-3.4642032332563524</v>
      </c>
      <c r="D100" s="196">
        <v>2.9484029484029475</v>
      </c>
      <c r="E100" s="256">
        <v>-0.11383039271485487</v>
      </c>
      <c r="F100" s="196">
        <v>2.6041666666666665</v>
      </c>
    </row>
    <row r="101" spans="1:58">
      <c r="B101" s="195" t="s">
        <v>6</v>
      </c>
      <c r="C101" s="255">
        <v>-3.5999999999999988</v>
      </c>
      <c r="D101" s="253">
        <v>-0.5</v>
      </c>
      <c r="E101" s="255">
        <v>-7.8999999999999986</v>
      </c>
      <c r="F101" s="253">
        <v>-1.9</v>
      </c>
    </row>
    <row r="102" spans="1:58">
      <c r="B102" s="195" t="s">
        <v>7</v>
      </c>
      <c r="C102" s="256">
        <v>-8.3140877598152425</v>
      </c>
      <c r="D102" s="196">
        <v>-1.228501228501228</v>
      </c>
      <c r="E102" s="256">
        <v>-4.4963005122367665</v>
      </c>
      <c r="F102" s="196">
        <v>-1.099537037037037</v>
      </c>
    </row>
    <row r="103" spans="1:58">
      <c r="B103" s="195" t="s">
        <v>8</v>
      </c>
      <c r="C103" s="258">
        <v>-3.5999999999999988</v>
      </c>
      <c r="D103" s="279">
        <v>-0.5</v>
      </c>
      <c r="E103" s="255">
        <v>-8.3999999999999986</v>
      </c>
      <c r="F103" s="253">
        <v>-1.9</v>
      </c>
    </row>
    <row r="104" spans="1:58">
      <c r="B104" s="195" t="s">
        <v>9</v>
      </c>
      <c r="C104" s="256">
        <v>-8.3140877598152425</v>
      </c>
      <c r="D104" s="196">
        <v>-1.228501228501228</v>
      </c>
      <c r="E104" s="256">
        <v>-4.7808764940239037</v>
      </c>
      <c r="F104" s="196">
        <v>-1.099537037037037</v>
      </c>
    </row>
    <row r="105" spans="1:58">
      <c r="B105" s="195" t="s">
        <v>16</v>
      </c>
      <c r="C105" s="255">
        <v>1.1999999999999997</v>
      </c>
      <c r="D105" s="253">
        <v>0.70000000000000107</v>
      </c>
      <c r="E105" s="255">
        <v>2.9999999999999996</v>
      </c>
      <c r="F105" s="253">
        <v>9.3000000000000007</v>
      </c>
    </row>
    <row r="106" spans="1:58">
      <c r="B106" s="195" t="s">
        <v>23</v>
      </c>
      <c r="C106" s="257">
        <v>31500</v>
      </c>
      <c r="D106" s="254">
        <v>31200</v>
      </c>
      <c r="E106" s="257">
        <v>127200</v>
      </c>
      <c r="F106" s="254">
        <v>136100</v>
      </c>
    </row>
    <row r="107" spans="1:58" s="341" customFormat="1">
      <c r="A107" s="347"/>
      <c r="B107" s="195" t="s">
        <v>386</v>
      </c>
      <c r="C107" s="257">
        <v>27000</v>
      </c>
      <c r="D107" s="291">
        <v>33300</v>
      </c>
      <c r="E107" s="257">
        <v>128500</v>
      </c>
      <c r="F107" s="291">
        <v>138600</v>
      </c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</row>
    <row r="108" spans="1:58">
      <c r="B108" s="6" t="s">
        <v>17</v>
      </c>
      <c r="C108" s="257">
        <v>427</v>
      </c>
      <c r="D108" s="254">
        <v>420</v>
      </c>
      <c r="E108" s="257">
        <v>428</v>
      </c>
      <c r="F108" s="254">
        <v>432</v>
      </c>
    </row>
    <row r="109" spans="1:58" s="348" customFormat="1">
      <c r="A109" s="347"/>
    </row>
    <row r="110" spans="1:58" s="348" customFormat="1">
      <c r="A110" s="347"/>
    </row>
    <row r="111" spans="1:58" s="348" customFormat="1">
      <c r="A111" s="347"/>
    </row>
    <row r="112" spans="1:58" s="348" customFormat="1">
      <c r="A112" s="347"/>
      <c r="B112" s="351"/>
      <c r="C112" s="352"/>
      <c r="D112" s="352"/>
      <c r="E112" s="352"/>
      <c r="F112" s="352"/>
    </row>
    <row r="113" spans="1:6" s="348" customFormat="1">
      <c r="A113" s="347"/>
      <c r="B113" s="351"/>
      <c r="C113" s="352"/>
      <c r="D113" s="352"/>
      <c r="E113" s="352"/>
      <c r="F113" s="352"/>
    </row>
    <row r="114" spans="1:6" s="348" customFormat="1">
      <c r="A114" s="347"/>
      <c r="B114" s="351"/>
      <c r="C114" s="352"/>
      <c r="D114" s="352"/>
      <c r="E114" s="352"/>
      <c r="F114" s="352"/>
    </row>
    <row r="115" spans="1:6" s="348" customFormat="1">
      <c r="A115" s="347"/>
      <c r="B115" s="351"/>
      <c r="C115" s="352"/>
      <c r="D115" s="352"/>
      <c r="E115" s="352"/>
      <c r="F115" s="352"/>
    </row>
    <row r="116" spans="1:6" s="348" customFormat="1">
      <c r="A116" s="347"/>
      <c r="B116" s="351"/>
      <c r="C116" s="352"/>
      <c r="D116" s="352"/>
      <c r="E116" s="352"/>
      <c r="F116" s="352"/>
    </row>
    <row r="117" spans="1:6" s="348" customFormat="1">
      <c r="A117" s="347"/>
      <c r="B117" s="351"/>
      <c r="C117" s="352"/>
      <c r="D117" s="352"/>
      <c r="E117" s="352"/>
      <c r="F117" s="352"/>
    </row>
    <row r="118" spans="1:6" s="348" customFormat="1">
      <c r="A118" s="347"/>
      <c r="B118" s="351"/>
      <c r="C118" s="352"/>
      <c r="D118" s="352"/>
      <c r="E118" s="352"/>
      <c r="F118" s="352"/>
    </row>
    <row r="119" spans="1:6" s="348" customFormat="1">
      <c r="A119" s="347"/>
      <c r="B119" s="351"/>
      <c r="C119" s="352"/>
      <c r="D119" s="352"/>
      <c r="E119" s="352"/>
      <c r="F119" s="352"/>
    </row>
    <row r="120" spans="1:6" s="348" customFormat="1">
      <c r="A120" s="347"/>
      <c r="B120" s="351"/>
      <c r="C120" s="352"/>
      <c r="D120" s="352"/>
      <c r="E120" s="352"/>
      <c r="F120" s="352"/>
    </row>
    <row r="121" spans="1:6" s="348" customFormat="1">
      <c r="A121" s="347"/>
      <c r="B121" s="351"/>
      <c r="C121" s="352"/>
      <c r="D121" s="352"/>
      <c r="E121" s="352"/>
      <c r="F121" s="352"/>
    </row>
    <row r="122" spans="1:6" s="348" customFormat="1">
      <c r="A122" s="347"/>
      <c r="B122" s="351"/>
      <c r="C122" s="352"/>
      <c r="D122" s="352"/>
      <c r="E122" s="352"/>
      <c r="F122" s="352"/>
    </row>
    <row r="123" spans="1:6" s="348" customFormat="1">
      <c r="A123" s="347"/>
      <c r="B123" s="351"/>
      <c r="C123" s="352"/>
      <c r="D123" s="352"/>
      <c r="E123" s="352"/>
      <c r="F123" s="352"/>
    </row>
    <row r="124" spans="1:6" s="348" customFormat="1">
      <c r="A124" s="347"/>
    </row>
    <row r="125" spans="1:6" s="348" customFormat="1">
      <c r="A125" s="347"/>
    </row>
    <row r="126" spans="1:6" s="348" customFormat="1">
      <c r="A126" s="347"/>
    </row>
    <row r="127" spans="1:6" s="348" customFormat="1">
      <c r="A127" s="347"/>
    </row>
    <row r="128" spans="1:6" s="348" customFormat="1">
      <c r="A128" s="347"/>
    </row>
    <row r="129" spans="1:1" s="348" customFormat="1">
      <c r="A129" s="347"/>
    </row>
    <row r="130" spans="1:1" s="348" customFormat="1">
      <c r="A130" s="347"/>
    </row>
    <row r="131" spans="1:1" s="348" customFormat="1">
      <c r="A131" s="347"/>
    </row>
    <row r="132" spans="1:1" s="348" customFormat="1">
      <c r="A132" s="347"/>
    </row>
    <row r="133" spans="1:1" s="348" customFormat="1">
      <c r="A133" s="347"/>
    </row>
    <row r="134" spans="1:1" s="348" customFormat="1">
      <c r="A134" s="347"/>
    </row>
    <row r="135" spans="1:1" s="348" customFormat="1">
      <c r="A135" s="347"/>
    </row>
    <row r="136" spans="1:1" s="348" customFormat="1">
      <c r="A136" s="347"/>
    </row>
    <row r="137" spans="1:1" s="348" customFormat="1">
      <c r="A137" s="347"/>
    </row>
    <row r="138" spans="1:1" s="348" customFormat="1">
      <c r="A138" s="347"/>
    </row>
    <row r="139" spans="1:1" s="348" customFormat="1">
      <c r="A139" s="347"/>
    </row>
    <row r="140" spans="1:1" s="348" customFormat="1">
      <c r="A140" s="347"/>
    </row>
    <row r="141" spans="1:1" s="348" customFormat="1">
      <c r="A141" s="347"/>
    </row>
    <row r="142" spans="1:1" s="348" customFormat="1">
      <c r="A142" s="347"/>
    </row>
    <row r="143" spans="1:1" s="348" customFormat="1">
      <c r="A143" s="347"/>
    </row>
    <row r="144" spans="1:1" s="348" customFormat="1">
      <c r="A144" s="347"/>
    </row>
    <row r="145" spans="1:1" s="348" customFormat="1">
      <c r="A145" s="347"/>
    </row>
    <row r="146" spans="1:1" s="348" customFormat="1">
      <c r="A146" s="347"/>
    </row>
    <row r="147" spans="1:1" s="348" customFormat="1">
      <c r="A147" s="347"/>
    </row>
    <row r="148" spans="1:1" s="348" customFormat="1">
      <c r="A148" s="347"/>
    </row>
    <row r="149" spans="1:1" s="348" customFormat="1">
      <c r="A149" s="347"/>
    </row>
    <row r="150" spans="1:1" s="348" customFormat="1">
      <c r="A150" s="347"/>
    </row>
    <row r="151" spans="1:1" s="348" customFormat="1">
      <c r="A151" s="347"/>
    </row>
    <row r="152" spans="1:1" s="348" customFormat="1">
      <c r="A152" s="347"/>
    </row>
    <row r="153" spans="1:1" s="348" customFormat="1">
      <c r="A153" s="347"/>
    </row>
    <row r="154" spans="1:1" s="348" customFormat="1">
      <c r="A154" s="347"/>
    </row>
    <row r="155" spans="1:1" s="348" customFormat="1">
      <c r="A155" s="347"/>
    </row>
    <row r="156" spans="1:1" s="348" customFormat="1">
      <c r="A156" s="347"/>
    </row>
    <row r="157" spans="1:1" s="348" customFormat="1">
      <c r="A157" s="347"/>
    </row>
    <row r="158" spans="1:1" s="348" customFormat="1">
      <c r="A158" s="347"/>
    </row>
    <row r="159" spans="1:1" s="348" customFormat="1">
      <c r="A159" s="347"/>
    </row>
    <row r="160" spans="1:1" s="348" customFormat="1">
      <c r="A160" s="347"/>
    </row>
    <row r="161" spans="1:1" s="348" customFormat="1">
      <c r="A161" s="347"/>
    </row>
    <row r="162" spans="1:1" s="348" customFormat="1">
      <c r="A162" s="347"/>
    </row>
    <row r="163" spans="1:1" s="348" customFormat="1">
      <c r="A163" s="347"/>
    </row>
    <row r="164" spans="1:1" s="348" customFormat="1">
      <c r="A164" s="347"/>
    </row>
    <row r="165" spans="1:1" s="348" customFormat="1">
      <c r="A165" s="347"/>
    </row>
    <row r="166" spans="1:1" s="348" customFormat="1">
      <c r="A166" s="347"/>
    </row>
    <row r="167" spans="1:1" s="348" customFormat="1">
      <c r="A167" s="347"/>
    </row>
    <row r="168" spans="1:1" s="348" customFormat="1">
      <c r="A168" s="347"/>
    </row>
    <row r="169" spans="1:1" s="348" customFormat="1">
      <c r="A169" s="347"/>
    </row>
    <row r="170" spans="1:1" s="348" customFormat="1">
      <c r="A170" s="347"/>
    </row>
    <row r="171" spans="1:1" s="348" customFormat="1">
      <c r="A171" s="347"/>
    </row>
    <row r="172" spans="1:1" s="348" customFormat="1">
      <c r="A172" s="347"/>
    </row>
    <row r="173" spans="1:1" s="348" customFormat="1">
      <c r="A173" s="347"/>
    </row>
    <row r="174" spans="1:1" s="348" customFormat="1">
      <c r="A174" s="347"/>
    </row>
    <row r="175" spans="1:1" s="348" customFormat="1">
      <c r="A175" s="347"/>
    </row>
    <row r="176" spans="1:1" s="348" customFormat="1">
      <c r="A176" s="347"/>
    </row>
    <row r="177" spans="1:1" s="348" customFormat="1">
      <c r="A177" s="347"/>
    </row>
    <row r="178" spans="1:1" s="348" customFormat="1">
      <c r="A178" s="347"/>
    </row>
    <row r="179" spans="1:1" s="348" customFormat="1">
      <c r="A179" s="347"/>
    </row>
    <row r="180" spans="1:1" s="348" customFormat="1">
      <c r="A180" s="347"/>
    </row>
    <row r="181" spans="1:1" s="348" customFormat="1">
      <c r="A181" s="347"/>
    </row>
    <row r="182" spans="1:1" s="348" customFormat="1">
      <c r="A182" s="347"/>
    </row>
    <row r="183" spans="1:1" s="348" customFormat="1">
      <c r="A183" s="347"/>
    </row>
    <row r="184" spans="1:1" s="348" customFormat="1">
      <c r="A184" s="347"/>
    </row>
    <row r="185" spans="1:1" s="348" customFormat="1">
      <c r="A185" s="347"/>
    </row>
    <row r="186" spans="1:1" s="348" customFormat="1">
      <c r="A186" s="347"/>
    </row>
    <row r="187" spans="1:1" s="348" customFormat="1">
      <c r="A187" s="347"/>
    </row>
    <row r="188" spans="1:1" s="348" customFormat="1">
      <c r="A188" s="347"/>
    </row>
    <row r="189" spans="1:1" s="348" customFormat="1">
      <c r="A189" s="347"/>
    </row>
    <row r="190" spans="1:1" s="348" customFormat="1">
      <c r="A190" s="347"/>
    </row>
    <row r="191" spans="1:1" s="348" customFormat="1">
      <c r="A191" s="347"/>
    </row>
    <row r="192" spans="1:1" s="348" customFormat="1">
      <c r="A192" s="347"/>
    </row>
    <row r="193" spans="1:1" s="348" customFormat="1">
      <c r="A193" s="347"/>
    </row>
    <row r="194" spans="1:1" s="348" customFormat="1">
      <c r="A194" s="347"/>
    </row>
    <row r="195" spans="1:1" s="348" customFormat="1">
      <c r="A195" s="347"/>
    </row>
    <row r="196" spans="1:1" s="348" customFormat="1">
      <c r="A196" s="347"/>
    </row>
    <row r="197" spans="1:1" s="348" customFormat="1">
      <c r="A197" s="347"/>
    </row>
    <row r="198" spans="1:1" s="348" customFormat="1">
      <c r="A198" s="347"/>
    </row>
    <row r="199" spans="1:1" s="348" customFormat="1">
      <c r="A199" s="347"/>
    </row>
    <row r="200" spans="1:1" s="348" customFormat="1">
      <c r="A200" s="347"/>
    </row>
    <row r="201" spans="1:1" s="348" customFormat="1">
      <c r="A201" s="347"/>
    </row>
    <row r="202" spans="1:1" s="348" customFormat="1">
      <c r="A202" s="347"/>
    </row>
    <row r="203" spans="1:1" s="348" customFormat="1">
      <c r="A203" s="347"/>
    </row>
    <row r="204" spans="1:1" s="348" customFormat="1">
      <c r="A204" s="347"/>
    </row>
    <row r="205" spans="1:1" s="348" customFormat="1">
      <c r="A205" s="347"/>
    </row>
    <row r="206" spans="1:1" s="348" customFormat="1">
      <c r="A206" s="347"/>
    </row>
    <row r="207" spans="1:1" s="348" customFormat="1">
      <c r="A207" s="347"/>
    </row>
    <row r="208" spans="1:1" s="348" customFormat="1">
      <c r="A208" s="347"/>
    </row>
    <row r="209" spans="1:1" s="348" customFormat="1">
      <c r="A209" s="347"/>
    </row>
    <row r="210" spans="1:1" s="348" customFormat="1">
      <c r="A210" s="347"/>
    </row>
    <row r="211" spans="1:1" s="348" customFormat="1">
      <c r="A211" s="347"/>
    </row>
    <row r="212" spans="1:1" s="348" customFormat="1">
      <c r="A212" s="347"/>
    </row>
    <row r="213" spans="1:1" s="348" customFormat="1">
      <c r="A213" s="347"/>
    </row>
    <row r="214" spans="1:1" s="348" customFormat="1">
      <c r="A214" s="347"/>
    </row>
    <row r="215" spans="1:1" s="348" customFormat="1">
      <c r="A215" s="347"/>
    </row>
    <row r="216" spans="1:1" s="348" customFormat="1">
      <c r="A216" s="347"/>
    </row>
    <row r="217" spans="1:1" s="348" customFormat="1">
      <c r="A217" s="347"/>
    </row>
    <row r="218" spans="1:1" s="348" customFormat="1">
      <c r="A218" s="347"/>
    </row>
    <row r="219" spans="1:1" s="348" customFormat="1">
      <c r="A219" s="347"/>
    </row>
    <row r="220" spans="1:1" s="348" customFormat="1">
      <c r="A220" s="347"/>
    </row>
    <row r="221" spans="1:1" s="348" customFormat="1">
      <c r="A221" s="347"/>
    </row>
    <row r="222" spans="1:1" s="348" customFormat="1">
      <c r="A222" s="347"/>
    </row>
    <row r="223" spans="1:1" s="348" customFormat="1">
      <c r="A223" s="347"/>
    </row>
    <row r="224" spans="1:1" s="348" customFormat="1">
      <c r="A224" s="347"/>
    </row>
    <row r="225" spans="1:1" s="348" customFormat="1">
      <c r="A225" s="347"/>
    </row>
    <row r="226" spans="1:1" s="348" customFormat="1">
      <c r="A226" s="347"/>
    </row>
    <row r="227" spans="1:1" s="348" customFormat="1">
      <c r="A227" s="347"/>
    </row>
    <row r="228" spans="1:1" s="348" customFormat="1">
      <c r="A228" s="347"/>
    </row>
    <row r="229" spans="1:1" s="348" customFormat="1">
      <c r="A229" s="347"/>
    </row>
    <row r="230" spans="1:1" s="348" customFormat="1">
      <c r="A230" s="347"/>
    </row>
    <row r="231" spans="1:1" s="348" customFormat="1">
      <c r="A231" s="347"/>
    </row>
    <row r="232" spans="1:1" s="348" customFormat="1">
      <c r="A232" s="347"/>
    </row>
    <row r="233" spans="1:1" s="348" customFormat="1">
      <c r="A233" s="347"/>
    </row>
    <row r="234" spans="1:1" s="348" customFormat="1">
      <c r="A234" s="347"/>
    </row>
    <row r="235" spans="1:1" s="348" customFormat="1">
      <c r="A235" s="347"/>
    </row>
    <row r="236" spans="1:1" s="348" customFormat="1">
      <c r="A236" s="347"/>
    </row>
    <row r="237" spans="1:1" s="348" customFormat="1">
      <c r="A237" s="347"/>
    </row>
    <row r="238" spans="1:1" s="348" customFormat="1">
      <c r="A238" s="347"/>
    </row>
    <row r="239" spans="1:1" s="348" customFormat="1">
      <c r="A239" s="347"/>
    </row>
    <row r="240" spans="1:1" s="348" customFormat="1">
      <c r="A240" s="347"/>
    </row>
    <row r="241" spans="1:1" s="348" customFormat="1">
      <c r="A241" s="347"/>
    </row>
    <row r="242" spans="1:1" s="348" customFormat="1">
      <c r="A242" s="347"/>
    </row>
    <row r="243" spans="1:1" s="348" customFormat="1">
      <c r="A243" s="347"/>
    </row>
    <row r="244" spans="1:1" s="348" customFormat="1">
      <c r="A244" s="347"/>
    </row>
    <row r="245" spans="1:1" s="348" customFormat="1">
      <c r="A245" s="347"/>
    </row>
    <row r="246" spans="1:1" s="348" customFormat="1">
      <c r="A246" s="347"/>
    </row>
    <row r="247" spans="1:1" s="348" customFormat="1">
      <c r="A247" s="347"/>
    </row>
    <row r="248" spans="1:1" s="348" customFormat="1">
      <c r="A248" s="347"/>
    </row>
    <row r="249" spans="1:1" s="348" customFormat="1">
      <c r="A249" s="347"/>
    </row>
    <row r="250" spans="1:1" s="348" customFormat="1">
      <c r="A250" s="347"/>
    </row>
    <row r="251" spans="1:1" s="348" customFormat="1">
      <c r="A251" s="347"/>
    </row>
    <row r="252" spans="1:1" s="348" customFormat="1">
      <c r="A252" s="347"/>
    </row>
    <row r="253" spans="1:1" s="348" customFormat="1">
      <c r="A253" s="347"/>
    </row>
    <row r="254" spans="1:1" s="348" customFormat="1">
      <c r="A254" s="347"/>
    </row>
    <row r="255" spans="1:1" s="348" customFormat="1">
      <c r="A255" s="347"/>
    </row>
    <row r="256" spans="1:1" s="348" customFormat="1">
      <c r="A256" s="347"/>
    </row>
    <row r="257" spans="1:1" s="348" customFormat="1">
      <c r="A257" s="347"/>
    </row>
    <row r="258" spans="1:1" s="348" customFormat="1">
      <c r="A258" s="347"/>
    </row>
    <row r="259" spans="1:1" s="348" customFormat="1">
      <c r="A259" s="347"/>
    </row>
    <row r="260" spans="1:1" s="348" customFormat="1">
      <c r="A260" s="347"/>
    </row>
    <row r="261" spans="1:1" s="348" customFormat="1">
      <c r="A261" s="347"/>
    </row>
    <row r="262" spans="1:1" s="348" customFormat="1">
      <c r="A262" s="347"/>
    </row>
    <row r="263" spans="1:1" s="348" customFormat="1">
      <c r="A263" s="347"/>
    </row>
    <row r="264" spans="1:1" s="348" customFormat="1">
      <c r="A264" s="347"/>
    </row>
    <row r="265" spans="1:1" s="348" customFormat="1">
      <c r="A265" s="347"/>
    </row>
    <row r="266" spans="1:1" s="348" customFormat="1">
      <c r="A266" s="347"/>
    </row>
    <row r="267" spans="1:1" s="348" customFormat="1">
      <c r="A267" s="347"/>
    </row>
    <row r="268" spans="1:1" s="348" customFormat="1">
      <c r="A268" s="347"/>
    </row>
    <row r="269" spans="1:1" s="348" customFormat="1">
      <c r="A269" s="347"/>
    </row>
    <row r="270" spans="1:1" s="348" customFormat="1">
      <c r="A270" s="347"/>
    </row>
    <row r="271" spans="1:1" s="348" customFormat="1">
      <c r="A271" s="347"/>
    </row>
    <row r="272" spans="1:1" s="348" customFormat="1">
      <c r="A272" s="347"/>
    </row>
    <row r="273" spans="1:1" s="348" customFormat="1">
      <c r="A273" s="347"/>
    </row>
    <row r="274" spans="1:1" s="348" customFormat="1">
      <c r="A274" s="347"/>
    </row>
    <row r="275" spans="1:1" s="348" customFormat="1">
      <c r="A275" s="347"/>
    </row>
    <row r="276" spans="1:1" s="348" customFormat="1">
      <c r="A276" s="347"/>
    </row>
    <row r="277" spans="1:1" s="348" customFormat="1">
      <c r="A277" s="347"/>
    </row>
    <row r="278" spans="1:1" s="348" customFormat="1">
      <c r="A278" s="347"/>
    </row>
    <row r="279" spans="1:1" s="348" customFormat="1">
      <c r="A279" s="347"/>
    </row>
    <row r="280" spans="1:1" s="348" customFormat="1">
      <c r="A280" s="347"/>
    </row>
    <row r="281" spans="1:1" s="348" customFormat="1">
      <c r="A281" s="347"/>
    </row>
    <row r="282" spans="1:1" s="348" customFormat="1">
      <c r="A282" s="347"/>
    </row>
    <row r="283" spans="1:1" s="348" customFormat="1">
      <c r="A283" s="347"/>
    </row>
    <row r="284" spans="1:1" s="348" customFormat="1">
      <c r="A284" s="347"/>
    </row>
    <row r="285" spans="1:1" s="348" customFormat="1">
      <c r="A285" s="347"/>
    </row>
    <row r="286" spans="1:1" s="348" customFormat="1">
      <c r="A286" s="347"/>
    </row>
    <row r="287" spans="1:1" s="348" customFormat="1">
      <c r="A287" s="347"/>
    </row>
    <row r="288" spans="1:1" s="348" customFormat="1">
      <c r="A288" s="347"/>
    </row>
    <row r="289" spans="1:1" s="348" customFormat="1">
      <c r="A289" s="347"/>
    </row>
    <row r="290" spans="1:1" s="348" customFormat="1">
      <c r="A290" s="347"/>
    </row>
    <row r="291" spans="1:1" s="348" customFormat="1">
      <c r="A291" s="347"/>
    </row>
    <row r="292" spans="1:1" s="348" customFormat="1">
      <c r="A292" s="347"/>
    </row>
    <row r="293" spans="1:1" s="348" customFormat="1">
      <c r="A293" s="347"/>
    </row>
    <row r="294" spans="1:1" s="348" customFormat="1">
      <c r="A294" s="347"/>
    </row>
    <row r="295" spans="1:1" s="348" customFormat="1">
      <c r="A295" s="347"/>
    </row>
    <row r="296" spans="1:1" s="348" customFormat="1">
      <c r="A296" s="347"/>
    </row>
    <row r="297" spans="1:1" s="348" customFormat="1">
      <c r="A297" s="347"/>
    </row>
    <row r="298" spans="1:1" s="348" customFormat="1">
      <c r="A298" s="347"/>
    </row>
    <row r="299" spans="1:1" s="348" customFormat="1">
      <c r="A299" s="347"/>
    </row>
    <row r="300" spans="1:1" s="348" customFormat="1">
      <c r="A300" s="347"/>
    </row>
    <row r="301" spans="1:1" s="348" customFormat="1">
      <c r="A301" s="347"/>
    </row>
    <row r="302" spans="1:1" s="348" customFormat="1">
      <c r="A302" s="347"/>
    </row>
    <row r="303" spans="1:1" s="348" customFormat="1">
      <c r="A303" s="347"/>
    </row>
    <row r="304" spans="1:1" s="348" customFormat="1">
      <c r="A304" s="347"/>
    </row>
    <row r="305" spans="1:1" s="348" customFormat="1">
      <c r="A305" s="347"/>
    </row>
    <row r="306" spans="1:1" s="348" customFormat="1">
      <c r="A306" s="347"/>
    </row>
    <row r="307" spans="1:1" s="348" customFormat="1">
      <c r="A307" s="347"/>
    </row>
    <row r="308" spans="1:1" s="348" customFormat="1">
      <c r="A308" s="347"/>
    </row>
    <row r="309" spans="1:1" s="348" customFormat="1">
      <c r="A309" s="347"/>
    </row>
    <row r="310" spans="1:1" s="348" customFormat="1">
      <c r="A310" s="347"/>
    </row>
    <row r="311" spans="1:1" s="348" customFormat="1">
      <c r="A311" s="347"/>
    </row>
    <row r="312" spans="1:1" s="348" customFormat="1">
      <c r="A312" s="347"/>
    </row>
    <row r="313" spans="1:1" s="348" customFormat="1">
      <c r="A313" s="347"/>
    </row>
    <row r="314" spans="1:1" s="348" customFormat="1">
      <c r="A314" s="347"/>
    </row>
    <row r="315" spans="1:1" s="348" customFormat="1">
      <c r="A315" s="347"/>
    </row>
    <row r="316" spans="1:1" s="348" customFormat="1">
      <c r="A316" s="347"/>
    </row>
    <row r="317" spans="1:1" s="348" customFormat="1">
      <c r="A317" s="347"/>
    </row>
    <row r="318" spans="1:1" s="348" customFormat="1">
      <c r="A318" s="347"/>
    </row>
    <row r="319" spans="1:1" s="348" customFormat="1">
      <c r="A319" s="347"/>
    </row>
    <row r="320" spans="1:1" s="348" customFormat="1">
      <c r="A320" s="347"/>
    </row>
    <row r="321" spans="1:1" s="348" customFormat="1">
      <c r="A321" s="347"/>
    </row>
    <row r="322" spans="1:1" s="348" customFormat="1">
      <c r="A322" s="347"/>
    </row>
    <row r="323" spans="1:1" s="348" customFormat="1">
      <c r="A323" s="347"/>
    </row>
    <row r="324" spans="1:1" s="348" customFormat="1">
      <c r="A324" s="347"/>
    </row>
    <row r="325" spans="1:1" s="348" customFormat="1">
      <c r="A325" s="347"/>
    </row>
    <row r="326" spans="1:1" s="348" customFormat="1">
      <c r="A326" s="347"/>
    </row>
    <row r="327" spans="1:1" s="348" customFormat="1">
      <c r="A327" s="347"/>
    </row>
    <row r="328" spans="1:1" s="348" customFormat="1">
      <c r="A328" s="347"/>
    </row>
    <row r="329" spans="1:1" s="348" customFormat="1">
      <c r="A329" s="347"/>
    </row>
    <row r="330" spans="1:1" s="348" customFormat="1">
      <c r="A330" s="347"/>
    </row>
    <row r="331" spans="1:1" s="348" customFormat="1">
      <c r="A331" s="347"/>
    </row>
    <row r="332" spans="1:1" s="348" customFormat="1">
      <c r="A332" s="347"/>
    </row>
    <row r="333" spans="1:1" s="348" customFormat="1">
      <c r="A333" s="347"/>
    </row>
    <row r="334" spans="1:1" s="348" customFormat="1">
      <c r="A334" s="347"/>
    </row>
    <row r="335" spans="1:1" s="348" customFormat="1">
      <c r="A335" s="347"/>
    </row>
    <row r="336" spans="1:1" s="348" customFormat="1">
      <c r="A336" s="347"/>
    </row>
    <row r="337" spans="1:1" s="348" customFormat="1">
      <c r="A337" s="347"/>
    </row>
    <row r="338" spans="1:1" s="348" customFormat="1">
      <c r="A338" s="347"/>
    </row>
    <row r="339" spans="1:1" s="348" customFormat="1">
      <c r="A339" s="347"/>
    </row>
    <row r="340" spans="1:1" s="348" customFormat="1">
      <c r="A340" s="347"/>
    </row>
    <row r="341" spans="1:1" s="348" customFormat="1">
      <c r="A341" s="347"/>
    </row>
    <row r="342" spans="1:1" s="348" customFormat="1">
      <c r="A342" s="347"/>
    </row>
    <row r="343" spans="1:1" s="348" customFormat="1">
      <c r="A343" s="347"/>
    </row>
    <row r="344" spans="1:1" s="348" customFormat="1">
      <c r="A344" s="347"/>
    </row>
    <row r="345" spans="1:1" s="348" customFormat="1">
      <c r="A345" s="347"/>
    </row>
    <row r="346" spans="1:1" s="348" customFormat="1">
      <c r="A346" s="347"/>
    </row>
    <row r="347" spans="1:1" s="348" customFormat="1">
      <c r="A347" s="347"/>
    </row>
    <row r="348" spans="1:1" s="348" customFormat="1">
      <c r="A348" s="347"/>
    </row>
    <row r="349" spans="1:1" s="348" customFormat="1">
      <c r="A349" s="347"/>
    </row>
    <row r="350" spans="1:1" s="348" customFormat="1">
      <c r="A350" s="347"/>
    </row>
    <row r="351" spans="1:1" s="348" customFormat="1">
      <c r="A351" s="347"/>
    </row>
    <row r="352" spans="1:1" s="348" customFormat="1">
      <c r="A352" s="347"/>
    </row>
    <row r="353" spans="1:1" s="348" customFormat="1">
      <c r="A353" s="347"/>
    </row>
    <row r="354" spans="1:1" s="348" customFormat="1">
      <c r="A354" s="347"/>
    </row>
    <row r="355" spans="1:1" s="348" customFormat="1">
      <c r="A355" s="347"/>
    </row>
    <row r="356" spans="1:1" s="348" customFormat="1">
      <c r="A356" s="347"/>
    </row>
    <row r="357" spans="1:1" s="348" customFormat="1">
      <c r="A357" s="347"/>
    </row>
    <row r="358" spans="1:1" s="348" customFormat="1">
      <c r="A358" s="347"/>
    </row>
    <row r="359" spans="1:1" s="348" customFormat="1">
      <c r="A359" s="347"/>
    </row>
    <row r="360" spans="1:1" s="348" customFormat="1">
      <c r="A360" s="347"/>
    </row>
    <row r="361" spans="1:1" s="348" customFormat="1">
      <c r="A361" s="347"/>
    </row>
    <row r="362" spans="1:1" s="348" customFormat="1">
      <c r="A362" s="347"/>
    </row>
    <row r="363" spans="1:1" s="348" customFormat="1">
      <c r="A363" s="347"/>
    </row>
    <row r="364" spans="1:1" s="348" customFormat="1">
      <c r="A364" s="347"/>
    </row>
    <row r="365" spans="1:1" s="348" customFormat="1">
      <c r="A365" s="347"/>
    </row>
    <row r="366" spans="1:1" s="348" customFormat="1">
      <c r="A366" s="347"/>
    </row>
    <row r="367" spans="1:1" s="348" customFormat="1">
      <c r="A367" s="347"/>
    </row>
    <row r="368" spans="1:1" s="348" customFormat="1">
      <c r="A368" s="347"/>
    </row>
    <row r="369" spans="1:1" s="348" customFormat="1">
      <c r="A369" s="347"/>
    </row>
    <row r="370" spans="1:1" s="348" customFormat="1">
      <c r="A370" s="347"/>
    </row>
    <row r="371" spans="1:1" s="348" customFormat="1">
      <c r="A371" s="347"/>
    </row>
    <row r="372" spans="1:1" s="348" customFormat="1">
      <c r="A372" s="347"/>
    </row>
    <row r="373" spans="1:1" s="348" customFormat="1">
      <c r="A373" s="347"/>
    </row>
    <row r="374" spans="1:1" s="348" customFormat="1">
      <c r="A374" s="347"/>
    </row>
    <row r="375" spans="1:1" s="348" customFormat="1">
      <c r="A375" s="347"/>
    </row>
    <row r="376" spans="1:1" s="348" customFormat="1">
      <c r="A376" s="347"/>
    </row>
    <row r="377" spans="1:1" s="348" customFormat="1">
      <c r="A377" s="347"/>
    </row>
    <row r="378" spans="1:1" s="348" customFormat="1">
      <c r="A378" s="347"/>
    </row>
    <row r="379" spans="1:1" s="348" customFormat="1">
      <c r="A379" s="347"/>
    </row>
    <row r="380" spans="1:1" s="348" customFormat="1">
      <c r="A380" s="347"/>
    </row>
    <row r="381" spans="1:1" s="348" customFormat="1">
      <c r="A381" s="347"/>
    </row>
    <row r="382" spans="1:1" s="348" customFormat="1">
      <c r="A382" s="347"/>
    </row>
    <row r="383" spans="1:1" s="348" customFormat="1">
      <c r="A383" s="347"/>
    </row>
    <row r="384" spans="1:1" s="348" customFormat="1">
      <c r="A384" s="347"/>
    </row>
    <row r="385" spans="1:1" s="348" customFormat="1">
      <c r="A385" s="347"/>
    </row>
    <row r="386" spans="1:1" s="348" customFormat="1">
      <c r="A386" s="347"/>
    </row>
    <row r="387" spans="1:1" s="348" customFormat="1">
      <c r="A387" s="347"/>
    </row>
    <row r="388" spans="1:1" s="348" customFormat="1">
      <c r="A388" s="347"/>
    </row>
    <row r="389" spans="1:1" s="348" customFormat="1">
      <c r="A389" s="347"/>
    </row>
    <row r="390" spans="1:1" s="348" customFormat="1">
      <c r="A390" s="347"/>
    </row>
    <row r="391" spans="1:1" s="348" customFormat="1">
      <c r="A391" s="347"/>
    </row>
    <row r="392" spans="1:1" s="348" customFormat="1">
      <c r="A392" s="347"/>
    </row>
    <row r="393" spans="1:1" s="348" customFormat="1">
      <c r="A393" s="347"/>
    </row>
    <row r="394" spans="1:1" s="348" customFormat="1">
      <c r="A394" s="347"/>
    </row>
    <row r="395" spans="1:1" s="348" customFormat="1">
      <c r="A395" s="347"/>
    </row>
    <row r="396" spans="1:1" s="348" customFormat="1">
      <c r="A396" s="347"/>
    </row>
    <row r="397" spans="1:1" s="348" customFormat="1">
      <c r="A397" s="347"/>
    </row>
    <row r="398" spans="1:1" s="348" customFormat="1">
      <c r="A398" s="347"/>
    </row>
    <row r="399" spans="1:1" s="348" customFormat="1">
      <c r="A399" s="347"/>
    </row>
    <row r="400" spans="1:1" s="348" customFormat="1">
      <c r="A400" s="347"/>
    </row>
    <row r="401" spans="1:1" s="348" customFormat="1">
      <c r="A401" s="347"/>
    </row>
    <row r="402" spans="1:1" s="348" customFormat="1">
      <c r="A402" s="347"/>
    </row>
    <row r="403" spans="1:1" s="348" customFormat="1">
      <c r="A403" s="347"/>
    </row>
    <row r="404" spans="1:1" s="348" customFormat="1">
      <c r="A404" s="347"/>
    </row>
    <row r="405" spans="1:1" s="348" customFormat="1">
      <c r="A405" s="347"/>
    </row>
    <row r="406" spans="1:1" s="348" customFormat="1">
      <c r="A406" s="347"/>
    </row>
    <row r="407" spans="1:1" s="348" customFormat="1">
      <c r="A407" s="347"/>
    </row>
    <row r="408" spans="1:1" s="348" customFormat="1">
      <c r="A408" s="347"/>
    </row>
    <row r="409" spans="1:1" s="348" customFormat="1">
      <c r="A409" s="347"/>
    </row>
    <row r="410" spans="1:1" s="348" customFormat="1">
      <c r="A410" s="347"/>
    </row>
    <row r="411" spans="1:1" s="348" customFormat="1">
      <c r="A411" s="347"/>
    </row>
    <row r="412" spans="1:1" s="348" customFormat="1">
      <c r="A412" s="347"/>
    </row>
    <row r="413" spans="1:1" s="348" customFormat="1">
      <c r="A413" s="347"/>
    </row>
    <row r="414" spans="1:1" s="348" customFormat="1">
      <c r="A414" s="347"/>
    </row>
    <row r="415" spans="1:1" s="348" customFormat="1">
      <c r="A415" s="347"/>
    </row>
    <row r="416" spans="1:1" s="348" customFormat="1">
      <c r="A416" s="347"/>
    </row>
    <row r="417" spans="1:1" s="348" customFormat="1">
      <c r="A417" s="347"/>
    </row>
    <row r="418" spans="1:1" s="348" customFormat="1">
      <c r="A418" s="347"/>
    </row>
    <row r="419" spans="1:1" s="348" customFormat="1">
      <c r="A419" s="347"/>
    </row>
    <row r="420" spans="1:1" s="348" customFormat="1">
      <c r="A420" s="347"/>
    </row>
    <row r="421" spans="1:1" s="348" customFormat="1">
      <c r="A421" s="347"/>
    </row>
    <row r="422" spans="1:1" s="348" customFormat="1">
      <c r="A422" s="347"/>
    </row>
    <row r="423" spans="1:1" s="348" customFormat="1">
      <c r="A423" s="347"/>
    </row>
    <row r="424" spans="1:1" s="348" customFormat="1">
      <c r="A424" s="347"/>
    </row>
    <row r="425" spans="1:1" s="348" customFormat="1">
      <c r="A425" s="347"/>
    </row>
    <row r="426" spans="1:1" s="348" customFormat="1">
      <c r="A426" s="347"/>
    </row>
    <row r="427" spans="1:1" s="348" customFormat="1">
      <c r="A427" s="347"/>
    </row>
    <row r="428" spans="1:1" s="348" customFormat="1">
      <c r="A428" s="347"/>
    </row>
    <row r="429" spans="1:1" s="348" customFormat="1">
      <c r="A429" s="347"/>
    </row>
    <row r="430" spans="1:1" s="348" customFormat="1">
      <c r="A430" s="347"/>
    </row>
    <row r="431" spans="1:1" s="348" customFormat="1">
      <c r="A431" s="347"/>
    </row>
    <row r="432" spans="1:1" s="348" customFormat="1">
      <c r="A432" s="347"/>
    </row>
    <row r="433" spans="1:1" s="348" customFormat="1">
      <c r="A433" s="347"/>
    </row>
    <row r="434" spans="1:1" s="348" customFormat="1">
      <c r="A434" s="347"/>
    </row>
    <row r="435" spans="1:1" s="348" customFormat="1">
      <c r="A435" s="347"/>
    </row>
    <row r="436" spans="1:1" s="348" customFormat="1">
      <c r="A436" s="347"/>
    </row>
    <row r="437" spans="1:1" s="348" customFormat="1">
      <c r="A437" s="347"/>
    </row>
    <row r="438" spans="1:1" s="348" customFormat="1">
      <c r="A438" s="347"/>
    </row>
    <row r="439" spans="1:1" s="348" customFormat="1">
      <c r="A439" s="347"/>
    </row>
    <row r="440" spans="1:1" s="348" customFormat="1">
      <c r="A440" s="347"/>
    </row>
    <row r="441" spans="1:1" s="348" customFormat="1">
      <c r="A441" s="347"/>
    </row>
    <row r="442" spans="1:1" s="348" customFormat="1">
      <c r="A442" s="347"/>
    </row>
    <row r="443" spans="1:1" s="348" customFormat="1">
      <c r="A443" s="347"/>
    </row>
    <row r="444" spans="1:1" s="348" customFormat="1">
      <c r="A444" s="347"/>
    </row>
    <row r="445" spans="1:1" s="348" customFormat="1">
      <c r="A445" s="347"/>
    </row>
    <row r="446" spans="1:1" s="348" customFormat="1">
      <c r="A446" s="347"/>
    </row>
    <row r="447" spans="1:1" s="348" customFormat="1">
      <c r="A447" s="347"/>
    </row>
    <row r="448" spans="1:1" s="348" customFormat="1">
      <c r="A448" s="347"/>
    </row>
    <row r="449" spans="1:1" s="348" customFormat="1">
      <c r="A449" s="347"/>
    </row>
    <row r="450" spans="1:1" s="348" customFormat="1">
      <c r="A450" s="347"/>
    </row>
    <row r="451" spans="1:1" s="348" customFormat="1">
      <c r="A451" s="347"/>
    </row>
    <row r="452" spans="1:1" s="348" customFormat="1">
      <c r="A452" s="347"/>
    </row>
    <row r="453" spans="1:1" s="348" customFormat="1">
      <c r="A453" s="347"/>
    </row>
    <row r="454" spans="1:1" s="348" customFormat="1">
      <c r="A454" s="347"/>
    </row>
    <row r="455" spans="1:1" s="348" customFormat="1">
      <c r="A455" s="347"/>
    </row>
    <row r="456" spans="1:1" s="348" customFormat="1">
      <c r="A456" s="347"/>
    </row>
    <row r="457" spans="1:1" s="348" customFormat="1">
      <c r="A457" s="347"/>
    </row>
    <row r="458" spans="1:1" s="348" customFormat="1">
      <c r="A458" s="347"/>
    </row>
    <row r="459" spans="1:1" s="348" customFormat="1">
      <c r="A459" s="347"/>
    </row>
    <row r="460" spans="1:1" s="348" customFormat="1">
      <c r="A460" s="347"/>
    </row>
    <row r="461" spans="1:1" s="348" customFormat="1">
      <c r="A461" s="347"/>
    </row>
    <row r="462" spans="1:1" s="348" customFormat="1">
      <c r="A462" s="347"/>
    </row>
    <row r="463" spans="1:1" s="348" customFormat="1">
      <c r="A463" s="347"/>
    </row>
    <row r="464" spans="1:1" s="348" customFormat="1">
      <c r="A464" s="347"/>
    </row>
    <row r="465" spans="1:1" s="348" customFormat="1">
      <c r="A465" s="347"/>
    </row>
    <row r="466" spans="1:1" s="348" customFormat="1">
      <c r="A466" s="347"/>
    </row>
    <row r="467" spans="1:1" s="348" customFormat="1">
      <c r="A467" s="347"/>
    </row>
    <row r="468" spans="1:1" s="348" customFormat="1">
      <c r="A468" s="347"/>
    </row>
    <row r="469" spans="1:1" s="348" customFormat="1">
      <c r="A469" s="347"/>
    </row>
    <row r="470" spans="1:1" s="348" customFormat="1">
      <c r="A470" s="347"/>
    </row>
    <row r="471" spans="1:1" s="348" customFormat="1">
      <c r="A471" s="347"/>
    </row>
    <row r="472" spans="1:1" s="348" customFormat="1">
      <c r="A472" s="347"/>
    </row>
    <row r="473" spans="1:1" s="348" customFormat="1">
      <c r="A473" s="347"/>
    </row>
    <row r="474" spans="1:1" s="348" customFormat="1">
      <c r="A474" s="347"/>
    </row>
    <row r="475" spans="1:1" s="348" customFormat="1">
      <c r="A475" s="347"/>
    </row>
    <row r="476" spans="1:1" s="348" customFormat="1">
      <c r="A476" s="347"/>
    </row>
    <row r="477" spans="1:1" s="348" customFormat="1">
      <c r="A477" s="347"/>
    </row>
    <row r="478" spans="1:1" s="348" customFormat="1">
      <c r="A478" s="347"/>
    </row>
    <row r="479" spans="1:1" s="348" customFormat="1">
      <c r="A479" s="347"/>
    </row>
    <row r="480" spans="1:1" s="348" customFormat="1">
      <c r="A480" s="347"/>
    </row>
    <row r="481" spans="1:1" s="348" customFormat="1">
      <c r="A481" s="347"/>
    </row>
    <row r="482" spans="1:1" s="348" customFormat="1">
      <c r="A482" s="347"/>
    </row>
    <row r="483" spans="1:1" s="348" customFormat="1">
      <c r="A483" s="347"/>
    </row>
    <row r="484" spans="1:1" s="348" customFormat="1">
      <c r="A484" s="347"/>
    </row>
    <row r="485" spans="1:1" s="348" customFormat="1">
      <c r="A485" s="347"/>
    </row>
    <row r="486" spans="1:1" s="348" customFormat="1">
      <c r="A486" s="347"/>
    </row>
    <row r="487" spans="1:1" s="348" customFormat="1">
      <c r="A487" s="347"/>
    </row>
    <row r="488" spans="1:1" s="348" customFormat="1">
      <c r="A488" s="347"/>
    </row>
    <row r="489" spans="1:1" s="348" customFormat="1">
      <c r="A489" s="347"/>
    </row>
    <row r="490" spans="1:1" s="348" customFormat="1">
      <c r="A490" s="347"/>
    </row>
    <row r="491" spans="1:1" s="348" customFormat="1">
      <c r="A491" s="347"/>
    </row>
    <row r="492" spans="1:1" s="348" customFormat="1">
      <c r="A492" s="347"/>
    </row>
    <row r="493" spans="1:1" s="348" customFormat="1">
      <c r="A493" s="347"/>
    </row>
    <row r="494" spans="1:1" s="348" customFormat="1">
      <c r="A494" s="347"/>
    </row>
    <row r="495" spans="1:1" s="348" customFormat="1">
      <c r="A495" s="347"/>
    </row>
    <row r="496" spans="1:1" s="348" customFormat="1">
      <c r="A496" s="347"/>
    </row>
    <row r="497" spans="1:1" s="348" customFormat="1">
      <c r="A497" s="347"/>
    </row>
    <row r="498" spans="1:1" s="348" customFormat="1">
      <c r="A498" s="347"/>
    </row>
    <row r="499" spans="1:1" s="348" customFormat="1">
      <c r="A499" s="347"/>
    </row>
    <row r="500" spans="1:1" s="348" customFormat="1">
      <c r="A500" s="347"/>
    </row>
    <row r="501" spans="1:1" s="348" customFormat="1">
      <c r="A501" s="347"/>
    </row>
    <row r="502" spans="1:1" s="348" customFormat="1">
      <c r="A502" s="347"/>
    </row>
    <row r="503" spans="1:1" s="348" customFormat="1">
      <c r="A503" s="347"/>
    </row>
    <row r="504" spans="1:1" s="348" customFormat="1">
      <c r="A504" s="347"/>
    </row>
    <row r="505" spans="1:1" s="348" customFormat="1">
      <c r="A505" s="347"/>
    </row>
    <row r="506" spans="1:1" s="348" customFormat="1">
      <c r="A506" s="347"/>
    </row>
    <row r="507" spans="1:1" s="348" customFormat="1">
      <c r="A507" s="347"/>
    </row>
    <row r="508" spans="1:1" s="348" customFormat="1">
      <c r="A508" s="347"/>
    </row>
    <row r="509" spans="1:1" s="348" customFormat="1">
      <c r="A509" s="347"/>
    </row>
    <row r="510" spans="1:1" s="348" customFormat="1">
      <c r="A510" s="347"/>
    </row>
    <row r="511" spans="1:1" s="348" customFormat="1">
      <c r="A511" s="347"/>
    </row>
    <row r="512" spans="1:1" s="348" customFormat="1">
      <c r="A512" s="347"/>
    </row>
    <row r="513" spans="1:1" s="348" customFormat="1">
      <c r="A513" s="347"/>
    </row>
    <row r="514" spans="1:1" s="348" customFormat="1">
      <c r="A514" s="347"/>
    </row>
    <row r="515" spans="1:1" s="348" customFormat="1">
      <c r="A515" s="347"/>
    </row>
    <row r="516" spans="1:1" s="348" customFormat="1">
      <c r="A516" s="347"/>
    </row>
    <row r="517" spans="1:1" s="348" customFormat="1">
      <c r="A517" s="347"/>
    </row>
    <row r="518" spans="1:1" s="348" customFormat="1">
      <c r="A518" s="347"/>
    </row>
    <row r="519" spans="1:1" s="348" customFormat="1">
      <c r="A519" s="347"/>
    </row>
    <row r="520" spans="1:1" s="348" customFormat="1">
      <c r="A520" s="347"/>
    </row>
    <row r="521" spans="1:1" s="348" customFormat="1">
      <c r="A521" s="347"/>
    </row>
    <row r="522" spans="1:1" s="348" customFormat="1">
      <c r="A522" s="347"/>
    </row>
    <row r="523" spans="1:1" s="348" customFormat="1">
      <c r="A523" s="347"/>
    </row>
    <row r="524" spans="1:1" s="348" customFormat="1">
      <c r="A524" s="347"/>
    </row>
    <row r="525" spans="1:1" s="348" customFormat="1">
      <c r="A525" s="347"/>
    </row>
    <row r="526" spans="1:1" s="348" customFormat="1">
      <c r="A526" s="347"/>
    </row>
    <row r="527" spans="1:1" s="348" customFormat="1">
      <c r="A527" s="347"/>
    </row>
    <row r="528" spans="1:1" s="348" customFormat="1">
      <c r="A528" s="347"/>
    </row>
    <row r="529" spans="1:1" s="348" customFormat="1">
      <c r="A529" s="347"/>
    </row>
    <row r="530" spans="1:1" s="348" customFormat="1">
      <c r="A530" s="347"/>
    </row>
    <row r="531" spans="1:1" s="348" customFormat="1">
      <c r="A531" s="347"/>
    </row>
    <row r="532" spans="1:1" s="348" customFormat="1">
      <c r="A532" s="347"/>
    </row>
    <row r="533" spans="1:1" s="348" customFormat="1">
      <c r="A533" s="347"/>
    </row>
    <row r="534" spans="1:1" s="348" customFormat="1">
      <c r="A534" s="347"/>
    </row>
    <row r="535" spans="1:1" s="348" customFormat="1">
      <c r="A535" s="347"/>
    </row>
    <row r="536" spans="1:1" s="348" customFormat="1">
      <c r="A536" s="347"/>
    </row>
    <row r="537" spans="1:1" s="348" customFormat="1">
      <c r="A537" s="347"/>
    </row>
    <row r="538" spans="1:1" s="348" customFormat="1">
      <c r="A538" s="347"/>
    </row>
    <row r="539" spans="1:1" s="348" customFormat="1">
      <c r="A539" s="347"/>
    </row>
    <row r="540" spans="1:1" s="348" customFormat="1">
      <c r="A540" s="347"/>
    </row>
    <row r="541" spans="1:1" s="348" customFormat="1">
      <c r="A541" s="347"/>
    </row>
    <row r="542" spans="1:1" s="348" customFormat="1">
      <c r="A542" s="347"/>
    </row>
    <row r="543" spans="1:1" s="348" customFormat="1">
      <c r="A543" s="347"/>
    </row>
    <row r="544" spans="1:1" s="348" customFormat="1">
      <c r="A544" s="347"/>
    </row>
    <row r="545" spans="1:1" s="348" customFormat="1">
      <c r="A545" s="347"/>
    </row>
    <row r="546" spans="1:1" s="348" customFormat="1">
      <c r="A546" s="347"/>
    </row>
    <row r="547" spans="1:1" s="348" customFormat="1">
      <c r="A547" s="347"/>
    </row>
    <row r="548" spans="1:1" s="348" customFormat="1">
      <c r="A548" s="347"/>
    </row>
    <row r="549" spans="1:1" s="348" customFormat="1">
      <c r="A549" s="347"/>
    </row>
    <row r="550" spans="1:1" s="348" customFormat="1">
      <c r="A550" s="347"/>
    </row>
    <row r="551" spans="1:1" s="348" customFormat="1">
      <c r="A551" s="347"/>
    </row>
    <row r="552" spans="1:1" s="348" customFormat="1">
      <c r="A552" s="347"/>
    </row>
    <row r="553" spans="1:1" s="348" customFormat="1">
      <c r="A553" s="347"/>
    </row>
    <row r="554" spans="1:1" s="348" customFormat="1">
      <c r="A554" s="347"/>
    </row>
    <row r="555" spans="1:1" s="348" customFormat="1">
      <c r="A555" s="347"/>
    </row>
    <row r="556" spans="1:1" s="348" customFormat="1">
      <c r="A556" s="347"/>
    </row>
    <row r="557" spans="1:1" s="348" customFormat="1">
      <c r="A557" s="347"/>
    </row>
    <row r="558" spans="1:1" s="348" customFormat="1">
      <c r="A558" s="347"/>
    </row>
    <row r="559" spans="1:1" s="348" customFormat="1">
      <c r="A559" s="347"/>
    </row>
    <row r="560" spans="1:1" s="348" customFormat="1">
      <c r="A560" s="347"/>
    </row>
    <row r="561" spans="1:1" s="348" customFormat="1">
      <c r="A561" s="347"/>
    </row>
    <row r="562" spans="1:1" s="348" customFormat="1">
      <c r="A562" s="347"/>
    </row>
    <row r="563" spans="1:1" s="348" customFormat="1">
      <c r="A563" s="347"/>
    </row>
    <row r="564" spans="1:1" s="348" customFormat="1">
      <c r="A564" s="347"/>
    </row>
    <row r="565" spans="1:1" s="348" customFormat="1">
      <c r="A565" s="347"/>
    </row>
    <row r="566" spans="1:1" s="348" customFormat="1">
      <c r="A566" s="347"/>
    </row>
    <row r="567" spans="1:1" s="348" customFormat="1">
      <c r="A567" s="347"/>
    </row>
    <row r="568" spans="1:1" s="348" customFormat="1">
      <c r="A568" s="347"/>
    </row>
    <row r="569" spans="1:1" s="348" customFormat="1">
      <c r="A569" s="347"/>
    </row>
    <row r="570" spans="1:1" s="348" customFormat="1">
      <c r="A570" s="347"/>
    </row>
    <row r="571" spans="1:1" s="348" customFormat="1">
      <c r="A571" s="347"/>
    </row>
    <row r="572" spans="1:1" s="348" customFormat="1">
      <c r="A572" s="347"/>
    </row>
    <row r="573" spans="1:1" s="348" customFormat="1">
      <c r="A573" s="347"/>
    </row>
    <row r="574" spans="1:1" s="348" customFormat="1">
      <c r="A574" s="347"/>
    </row>
    <row r="575" spans="1:1" s="348" customFormat="1">
      <c r="A575" s="347"/>
    </row>
    <row r="576" spans="1:1" s="348" customFormat="1">
      <c r="A576" s="347"/>
    </row>
    <row r="577" spans="1:1" s="348" customFormat="1">
      <c r="A577" s="347"/>
    </row>
    <row r="578" spans="1:1" s="348" customFormat="1">
      <c r="A578" s="347"/>
    </row>
    <row r="579" spans="1:1" s="348" customFormat="1">
      <c r="A579" s="347"/>
    </row>
    <row r="580" spans="1:1" s="348" customFormat="1">
      <c r="A580" s="347"/>
    </row>
    <row r="581" spans="1:1" s="348" customFormat="1">
      <c r="A581" s="347"/>
    </row>
    <row r="582" spans="1:1" s="348" customFormat="1">
      <c r="A582" s="347"/>
    </row>
    <row r="583" spans="1:1" s="348" customFormat="1">
      <c r="A583" s="347"/>
    </row>
    <row r="584" spans="1:1" s="348" customFormat="1">
      <c r="A584" s="347"/>
    </row>
    <row r="585" spans="1:1" s="348" customFormat="1">
      <c r="A585" s="347"/>
    </row>
    <row r="586" spans="1:1" s="348" customFormat="1">
      <c r="A586" s="347"/>
    </row>
    <row r="587" spans="1:1" s="348" customFormat="1">
      <c r="A587" s="347"/>
    </row>
    <row r="588" spans="1:1" s="348" customFormat="1">
      <c r="A588" s="347"/>
    </row>
    <row r="589" spans="1:1" s="348" customFormat="1">
      <c r="A589" s="347"/>
    </row>
    <row r="590" spans="1:1" s="348" customFormat="1">
      <c r="A590" s="347"/>
    </row>
    <row r="591" spans="1:1" s="348" customFormat="1">
      <c r="A591" s="347"/>
    </row>
    <row r="592" spans="1:1" s="348" customFormat="1">
      <c r="A592" s="347"/>
    </row>
    <row r="593" spans="1:1" s="348" customFormat="1">
      <c r="A593" s="347"/>
    </row>
    <row r="594" spans="1:1" s="348" customFormat="1">
      <c r="A594" s="347"/>
    </row>
    <row r="595" spans="1:1" s="348" customFormat="1">
      <c r="A595" s="347"/>
    </row>
    <row r="596" spans="1:1" s="348" customFormat="1">
      <c r="A596" s="347"/>
    </row>
    <row r="597" spans="1:1" s="348" customFormat="1">
      <c r="A597" s="347"/>
    </row>
    <row r="598" spans="1:1" s="348" customFormat="1">
      <c r="A598" s="347"/>
    </row>
    <row r="599" spans="1:1" s="348" customFormat="1">
      <c r="A599" s="347"/>
    </row>
    <row r="600" spans="1:1" s="348" customFormat="1">
      <c r="A600" s="347"/>
    </row>
    <row r="601" spans="1:1" s="348" customFormat="1">
      <c r="A601" s="347"/>
    </row>
    <row r="602" spans="1:1" s="348" customFormat="1">
      <c r="A602" s="347"/>
    </row>
    <row r="603" spans="1:1" s="348" customFormat="1">
      <c r="A603" s="347"/>
    </row>
    <row r="604" spans="1:1" s="348" customFormat="1">
      <c r="A604" s="347"/>
    </row>
    <row r="605" spans="1:1" s="348" customFormat="1">
      <c r="A605" s="347"/>
    </row>
    <row r="606" spans="1:1" s="348" customFormat="1">
      <c r="A606" s="347"/>
    </row>
    <row r="607" spans="1:1" s="348" customFormat="1">
      <c r="A607" s="347"/>
    </row>
    <row r="608" spans="1:1" s="348" customFormat="1">
      <c r="A608" s="347"/>
    </row>
    <row r="609" spans="1:1" s="348" customFormat="1">
      <c r="A609" s="347"/>
    </row>
    <row r="610" spans="1:1" s="348" customFormat="1">
      <c r="A610" s="347"/>
    </row>
    <row r="611" spans="1:1" s="348" customFormat="1">
      <c r="A611" s="347"/>
    </row>
    <row r="612" spans="1:1" s="348" customFormat="1">
      <c r="A612" s="347"/>
    </row>
    <row r="613" spans="1:1" s="348" customFormat="1">
      <c r="A613" s="347"/>
    </row>
    <row r="614" spans="1:1" s="348" customFormat="1">
      <c r="A614" s="347"/>
    </row>
    <row r="615" spans="1:1" s="348" customFormat="1">
      <c r="A615" s="347"/>
    </row>
    <row r="616" spans="1:1" s="348" customFormat="1">
      <c r="A616" s="347"/>
    </row>
    <row r="617" spans="1:1" s="348" customFormat="1">
      <c r="A617" s="347"/>
    </row>
    <row r="618" spans="1:1" s="348" customFormat="1">
      <c r="A618" s="347"/>
    </row>
    <row r="619" spans="1:1" s="348" customFormat="1">
      <c r="A619" s="347"/>
    </row>
    <row r="620" spans="1:1" s="348" customFormat="1">
      <c r="A620" s="347"/>
    </row>
    <row r="621" spans="1:1" s="348" customFormat="1">
      <c r="A621" s="347"/>
    </row>
    <row r="622" spans="1:1" s="348" customFormat="1">
      <c r="A622" s="347"/>
    </row>
    <row r="623" spans="1:1" s="348" customFormat="1">
      <c r="A623" s="347"/>
    </row>
    <row r="624" spans="1:1" s="348" customFormat="1">
      <c r="A624" s="347"/>
    </row>
    <row r="625" spans="1:1" s="348" customFormat="1">
      <c r="A625" s="347"/>
    </row>
    <row r="626" spans="1:1" s="348" customFormat="1">
      <c r="A626" s="347"/>
    </row>
    <row r="627" spans="1:1" s="348" customFormat="1">
      <c r="A627" s="347"/>
    </row>
    <row r="628" spans="1:1" s="348" customFormat="1">
      <c r="A628" s="347"/>
    </row>
    <row r="629" spans="1:1" s="348" customFormat="1">
      <c r="A629" s="347"/>
    </row>
    <row r="630" spans="1:1" s="348" customFormat="1">
      <c r="A630" s="347"/>
    </row>
    <row r="631" spans="1:1" s="348" customFormat="1">
      <c r="A631" s="347"/>
    </row>
    <row r="632" spans="1:1" s="348" customFormat="1">
      <c r="A632" s="347"/>
    </row>
    <row r="633" spans="1:1" s="348" customFormat="1">
      <c r="A633" s="347"/>
    </row>
    <row r="634" spans="1:1" s="348" customFormat="1">
      <c r="A634" s="347"/>
    </row>
    <row r="635" spans="1:1" s="348" customFormat="1">
      <c r="A635" s="347"/>
    </row>
    <row r="636" spans="1:1" s="348" customFormat="1">
      <c r="A636" s="347"/>
    </row>
    <row r="637" spans="1:1" s="348" customFormat="1">
      <c r="A637" s="347"/>
    </row>
    <row r="638" spans="1:1" s="348" customFormat="1">
      <c r="A638" s="347"/>
    </row>
    <row r="639" spans="1:1" s="348" customFormat="1">
      <c r="A639" s="347"/>
    </row>
    <row r="640" spans="1:1" s="348" customFormat="1">
      <c r="A640" s="347"/>
    </row>
    <row r="641" spans="1:1" s="348" customFormat="1">
      <c r="A641" s="347"/>
    </row>
    <row r="642" spans="1:1" s="348" customFormat="1">
      <c r="A642" s="347"/>
    </row>
    <row r="643" spans="1:1" s="348" customFormat="1">
      <c r="A643" s="347"/>
    </row>
    <row r="644" spans="1:1" s="348" customFormat="1">
      <c r="A644" s="347"/>
    </row>
    <row r="645" spans="1:1" s="348" customFormat="1">
      <c r="A645" s="347"/>
    </row>
    <row r="646" spans="1:1" s="348" customFormat="1">
      <c r="A646" s="347"/>
    </row>
    <row r="647" spans="1:1" s="348" customFormat="1">
      <c r="A647" s="347"/>
    </row>
    <row r="648" spans="1:1" s="348" customFormat="1">
      <c r="A648" s="347"/>
    </row>
    <row r="649" spans="1:1" s="348" customFormat="1">
      <c r="A649" s="347"/>
    </row>
    <row r="650" spans="1:1" s="348" customFormat="1">
      <c r="A650" s="347"/>
    </row>
    <row r="651" spans="1:1" s="348" customFormat="1">
      <c r="A651" s="347"/>
    </row>
    <row r="652" spans="1:1" s="348" customFormat="1">
      <c r="A652" s="347"/>
    </row>
    <row r="653" spans="1:1" s="348" customFormat="1">
      <c r="A653" s="347"/>
    </row>
    <row r="654" spans="1:1" s="348" customFormat="1">
      <c r="A654" s="347"/>
    </row>
    <row r="655" spans="1:1" s="348" customFormat="1">
      <c r="A655" s="347"/>
    </row>
    <row r="656" spans="1:1" s="348" customFormat="1">
      <c r="A656" s="347"/>
    </row>
    <row r="657" spans="1:1" s="348" customFormat="1">
      <c r="A657" s="347"/>
    </row>
    <row r="658" spans="1:1" s="348" customFormat="1">
      <c r="A658" s="347"/>
    </row>
    <row r="659" spans="1:1" s="348" customFormat="1">
      <c r="A659" s="347"/>
    </row>
    <row r="660" spans="1:1" s="348" customFormat="1">
      <c r="A660" s="347"/>
    </row>
    <row r="661" spans="1:1" s="348" customFormat="1">
      <c r="A661" s="347"/>
    </row>
    <row r="662" spans="1:1" s="348" customFormat="1">
      <c r="A662" s="347"/>
    </row>
    <row r="663" spans="1:1" s="348" customFormat="1">
      <c r="A663" s="347"/>
    </row>
    <row r="664" spans="1:1" s="348" customFormat="1">
      <c r="A664" s="347"/>
    </row>
    <row r="665" spans="1:1" s="348" customFormat="1">
      <c r="A665" s="347"/>
    </row>
    <row r="666" spans="1:1" s="348" customFormat="1">
      <c r="A666" s="347"/>
    </row>
    <row r="667" spans="1:1" s="348" customFormat="1">
      <c r="A667" s="347"/>
    </row>
    <row r="668" spans="1:1" s="348" customFormat="1">
      <c r="A668" s="347"/>
    </row>
    <row r="669" spans="1:1" s="348" customFormat="1">
      <c r="A669" s="347"/>
    </row>
    <row r="670" spans="1:1" s="348" customFormat="1">
      <c r="A670" s="347"/>
    </row>
    <row r="671" spans="1:1" s="348" customFormat="1">
      <c r="A671" s="347"/>
    </row>
    <row r="672" spans="1:1" s="348" customFormat="1">
      <c r="A672" s="347"/>
    </row>
    <row r="673" spans="1:1" s="348" customFormat="1">
      <c r="A673" s="347"/>
    </row>
    <row r="674" spans="1:1" s="348" customFormat="1">
      <c r="A674" s="347"/>
    </row>
    <row r="675" spans="1:1" s="348" customFormat="1">
      <c r="A675" s="347"/>
    </row>
    <row r="676" spans="1:1" s="348" customFormat="1">
      <c r="A676" s="347"/>
    </row>
    <row r="677" spans="1:1" s="348" customFormat="1">
      <c r="A677" s="347"/>
    </row>
    <row r="678" spans="1:1" s="348" customFormat="1">
      <c r="A678" s="347"/>
    </row>
    <row r="679" spans="1:1" s="348" customFormat="1">
      <c r="A679" s="347"/>
    </row>
    <row r="680" spans="1:1" s="348" customFormat="1">
      <c r="A680" s="347"/>
    </row>
    <row r="681" spans="1:1" s="348" customFormat="1">
      <c r="A681" s="347"/>
    </row>
    <row r="682" spans="1:1" s="348" customFormat="1">
      <c r="A682" s="347"/>
    </row>
    <row r="683" spans="1:1" s="348" customFormat="1">
      <c r="A683" s="347"/>
    </row>
    <row r="684" spans="1:1" s="348" customFormat="1">
      <c r="A684" s="347"/>
    </row>
    <row r="685" spans="1:1" s="348" customFormat="1">
      <c r="A685" s="347"/>
    </row>
    <row r="686" spans="1:1" s="348" customFormat="1">
      <c r="A686" s="347"/>
    </row>
    <row r="687" spans="1:1" s="348" customFormat="1">
      <c r="A687" s="347"/>
    </row>
    <row r="688" spans="1:1" s="348" customFormat="1">
      <c r="A688" s="347"/>
    </row>
    <row r="689" spans="1:1" s="348" customFormat="1">
      <c r="A689" s="347"/>
    </row>
    <row r="690" spans="1:1" s="348" customFormat="1">
      <c r="A690" s="347"/>
    </row>
    <row r="691" spans="1:1" s="348" customFormat="1">
      <c r="A691" s="347"/>
    </row>
    <row r="692" spans="1:1" s="348" customFormat="1">
      <c r="A692" s="347"/>
    </row>
    <row r="693" spans="1:1" s="348" customFormat="1">
      <c r="A693" s="347"/>
    </row>
    <row r="694" spans="1:1" s="348" customFormat="1">
      <c r="A694" s="347"/>
    </row>
    <row r="695" spans="1:1" s="348" customFormat="1">
      <c r="A695" s="347"/>
    </row>
    <row r="696" spans="1:1" s="348" customFormat="1">
      <c r="A696" s="347"/>
    </row>
    <row r="697" spans="1:1" s="348" customFormat="1">
      <c r="A697" s="347"/>
    </row>
    <row r="698" spans="1:1" s="348" customFormat="1">
      <c r="A698" s="347"/>
    </row>
    <row r="699" spans="1:1" s="348" customFormat="1">
      <c r="A699" s="347"/>
    </row>
    <row r="700" spans="1:1" s="348" customFormat="1">
      <c r="A700" s="347"/>
    </row>
    <row r="701" spans="1:1" s="348" customFormat="1">
      <c r="A701" s="347"/>
    </row>
    <row r="702" spans="1:1" s="348" customFormat="1">
      <c r="A702" s="347"/>
    </row>
    <row r="703" spans="1:1" s="348" customFormat="1">
      <c r="A703" s="347"/>
    </row>
    <row r="704" spans="1:1" s="348" customFormat="1">
      <c r="A704" s="347"/>
    </row>
    <row r="705" spans="1:1" s="348" customFormat="1">
      <c r="A705" s="347"/>
    </row>
    <row r="706" spans="1:1" s="348" customFormat="1">
      <c r="A706" s="347"/>
    </row>
    <row r="707" spans="1:1" s="348" customFormat="1">
      <c r="A707" s="347"/>
    </row>
    <row r="708" spans="1:1" s="348" customFormat="1">
      <c r="A708" s="347"/>
    </row>
    <row r="709" spans="1:1" s="348" customFormat="1">
      <c r="A709" s="347"/>
    </row>
    <row r="710" spans="1:1" s="348" customFormat="1">
      <c r="A710" s="347"/>
    </row>
    <row r="711" spans="1:1" s="348" customFormat="1">
      <c r="A711" s="347"/>
    </row>
    <row r="712" spans="1:1" s="348" customFormat="1">
      <c r="A712" s="347"/>
    </row>
    <row r="713" spans="1:1" s="348" customFormat="1">
      <c r="A713" s="347"/>
    </row>
    <row r="714" spans="1:1" s="348" customFormat="1">
      <c r="A714" s="347"/>
    </row>
    <row r="715" spans="1:1" s="348" customFormat="1">
      <c r="A715" s="347"/>
    </row>
    <row r="716" spans="1:1" s="348" customFormat="1">
      <c r="A716" s="347"/>
    </row>
    <row r="717" spans="1:1" s="348" customFormat="1">
      <c r="A717" s="347"/>
    </row>
    <row r="718" spans="1:1" s="348" customFormat="1">
      <c r="A718" s="347"/>
    </row>
    <row r="719" spans="1:1" s="348" customFormat="1">
      <c r="A719" s="347"/>
    </row>
    <row r="720" spans="1:1" s="348" customFormat="1">
      <c r="A720" s="347"/>
    </row>
    <row r="721" spans="1:1" s="348" customFormat="1">
      <c r="A721" s="347"/>
    </row>
    <row r="722" spans="1:1" s="348" customFormat="1">
      <c r="A722" s="347"/>
    </row>
    <row r="723" spans="1:1" s="348" customFormat="1">
      <c r="A723" s="347"/>
    </row>
    <row r="724" spans="1:1" s="348" customFormat="1">
      <c r="A724" s="347"/>
    </row>
    <row r="725" spans="1:1" s="348" customFormat="1">
      <c r="A725" s="347"/>
    </row>
    <row r="726" spans="1:1" s="348" customFormat="1">
      <c r="A726" s="347"/>
    </row>
    <row r="727" spans="1:1" s="348" customFormat="1">
      <c r="A727" s="347"/>
    </row>
    <row r="728" spans="1:1" s="348" customFormat="1">
      <c r="A728" s="347"/>
    </row>
    <row r="729" spans="1:1" s="348" customFormat="1">
      <c r="A729" s="347"/>
    </row>
    <row r="730" spans="1:1" s="348" customFormat="1">
      <c r="A730" s="347"/>
    </row>
    <row r="731" spans="1:1" s="348" customFormat="1">
      <c r="A731" s="347"/>
    </row>
    <row r="732" spans="1:1" s="348" customFormat="1">
      <c r="A732" s="347"/>
    </row>
    <row r="733" spans="1:1" s="348" customFormat="1">
      <c r="A733" s="347"/>
    </row>
    <row r="734" spans="1:1" s="348" customFormat="1">
      <c r="A734" s="347"/>
    </row>
    <row r="735" spans="1:1" s="348" customFormat="1">
      <c r="A735" s="347"/>
    </row>
    <row r="736" spans="1:1" s="348" customFormat="1">
      <c r="A736" s="347"/>
    </row>
    <row r="737" spans="1:1" s="348" customFormat="1">
      <c r="A737" s="347"/>
    </row>
    <row r="738" spans="1:1" s="348" customFormat="1">
      <c r="A738" s="347"/>
    </row>
    <row r="739" spans="1:1" s="348" customFormat="1">
      <c r="A739" s="347"/>
    </row>
    <row r="740" spans="1:1" s="348" customFormat="1">
      <c r="A740" s="347"/>
    </row>
    <row r="741" spans="1:1" s="348" customFormat="1">
      <c r="A741" s="347"/>
    </row>
    <row r="742" spans="1:1" s="348" customFormat="1">
      <c r="A742" s="347"/>
    </row>
    <row r="743" spans="1:1" s="348" customFormat="1">
      <c r="A743" s="347"/>
    </row>
    <row r="744" spans="1:1" s="348" customFormat="1">
      <c r="A744" s="347"/>
    </row>
    <row r="745" spans="1:1" s="348" customFormat="1">
      <c r="A745" s="347"/>
    </row>
    <row r="746" spans="1:1" s="348" customFormat="1">
      <c r="A746" s="347"/>
    </row>
    <row r="747" spans="1:1" s="348" customFormat="1">
      <c r="A747" s="347"/>
    </row>
    <row r="748" spans="1:1" s="348" customFormat="1">
      <c r="A748" s="347"/>
    </row>
    <row r="749" spans="1:1" s="348" customFormat="1">
      <c r="A749" s="347"/>
    </row>
    <row r="750" spans="1:1" s="348" customFormat="1">
      <c r="A750" s="347"/>
    </row>
    <row r="751" spans="1:1" s="348" customFormat="1">
      <c r="A751" s="347"/>
    </row>
    <row r="752" spans="1:1" s="348" customFormat="1">
      <c r="A752" s="347"/>
    </row>
    <row r="753" spans="1:1" s="348" customFormat="1">
      <c r="A753" s="347"/>
    </row>
    <row r="754" spans="1:1" s="348" customFormat="1">
      <c r="A754" s="347"/>
    </row>
    <row r="755" spans="1:1" s="348" customFormat="1">
      <c r="A755" s="347"/>
    </row>
    <row r="756" spans="1:1" s="348" customFormat="1">
      <c r="A756" s="347"/>
    </row>
    <row r="757" spans="1:1" s="348" customFormat="1">
      <c r="A757" s="347"/>
    </row>
    <row r="758" spans="1:1" s="348" customFormat="1">
      <c r="A758" s="347"/>
    </row>
    <row r="759" spans="1:1" s="348" customFormat="1">
      <c r="A759" s="347"/>
    </row>
    <row r="760" spans="1:1" s="348" customFormat="1">
      <c r="A760" s="347"/>
    </row>
    <row r="761" spans="1:1" s="348" customFormat="1">
      <c r="A761" s="347"/>
    </row>
    <row r="762" spans="1:1" s="348" customFormat="1">
      <c r="A762" s="347"/>
    </row>
    <row r="763" spans="1:1" s="348" customFormat="1">
      <c r="A763" s="347"/>
    </row>
    <row r="764" spans="1:1" s="348" customFormat="1">
      <c r="A764" s="347"/>
    </row>
    <row r="765" spans="1:1" s="348" customFormat="1">
      <c r="A765" s="347"/>
    </row>
    <row r="766" spans="1:1" s="348" customFormat="1">
      <c r="A766" s="347"/>
    </row>
    <row r="767" spans="1:1" s="348" customFormat="1">
      <c r="A767" s="347"/>
    </row>
    <row r="768" spans="1:1" s="348" customFormat="1">
      <c r="A768" s="347"/>
    </row>
    <row r="769" spans="1:1" s="348" customFormat="1">
      <c r="A769" s="347"/>
    </row>
    <row r="770" spans="1:1" s="348" customFormat="1">
      <c r="A770" s="347"/>
    </row>
    <row r="771" spans="1:1" s="348" customFormat="1">
      <c r="A771" s="347"/>
    </row>
    <row r="772" spans="1:1" s="348" customFormat="1">
      <c r="A772" s="347"/>
    </row>
    <row r="773" spans="1:1" s="348" customFormat="1">
      <c r="A773" s="347"/>
    </row>
    <row r="774" spans="1:1" s="348" customFormat="1">
      <c r="A774" s="347"/>
    </row>
    <row r="775" spans="1:1" s="348" customFormat="1">
      <c r="A775" s="347"/>
    </row>
    <row r="776" spans="1:1" s="348" customFormat="1">
      <c r="A776" s="347"/>
    </row>
    <row r="777" spans="1:1" s="348" customFormat="1">
      <c r="A777" s="347"/>
    </row>
    <row r="778" spans="1:1" s="348" customFormat="1">
      <c r="A778" s="347"/>
    </row>
    <row r="779" spans="1:1" s="348" customFormat="1">
      <c r="A779" s="347"/>
    </row>
    <row r="780" spans="1:1" s="348" customFormat="1">
      <c r="A780" s="347"/>
    </row>
    <row r="781" spans="1:1" s="348" customFormat="1">
      <c r="A781" s="347"/>
    </row>
    <row r="782" spans="1:1" s="348" customFormat="1">
      <c r="A782" s="347"/>
    </row>
    <row r="783" spans="1:1" s="348" customFormat="1">
      <c r="A783" s="347"/>
    </row>
    <row r="784" spans="1:1" s="348" customFormat="1">
      <c r="A784" s="347"/>
    </row>
    <row r="785" spans="1:1" s="348" customFormat="1">
      <c r="A785" s="347"/>
    </row>
    <row r="786" spans="1:1" s="348" customFormat="1">
      <c r="A786" s="347"/>
    </row>
    <row r="787" spans="1:1" s="348" customFormat="1">
      <c r="A787" s="347"/>
    </row>
    <row r="788" spans="1:1" s="348" customFormat="1">
      <c r="A788" s="347"/>
    </row>
    <row r="789" spans="1:1" s="348" customFormat="1">
      <c r="A789" s="347"/>
    </row>
    <row r="790" spans="1:1" s="348" customFormat="1">
      <c r="A790" s="347"/>
    </row>
    <row r="791" spans="1:1" s="348" customFormat="1">
      <c r="A791" s="347"/>
    </row>
    <row r="792" spans="1:1" s="348" customFormat="1">
      <c r="A792" s="347"/>
    </row>
    <row r="793" spans="1:1" s="348" customFormat="1">
      <c r="A793" s="347"/>
    </row>
    <row r="794" spans="1:1" s="348" customFormat="1">
      <c r="A794" s="347"/>
    </row>
    <row r="795" spans="1:1" s="348" customFormat="1">
      <c r="A795" s="347"/>
    </row>
    <row r="796" spans="1:1" s="348" customFormat="1">
      <c r="A796" s="347"/>
    </row>
    <row r="797" spans="1:1" s="348" customFormat="1">
      <c r="A797" s="347"/>
    </row>
    <row r="798" spans="1:1" s="348" customFormat="1">
      <c r="A798" s="347"/>
    </row>
    <row r="799" spans="1:1" s="348" customFormat="1">
      <c r="A799" s="347"/>
    </row>
    <row r="800" spans="1:1" s="348" customFormat="1">
      <c r="A800" s="347"/>
    </row>
    <row r="801" spans="1:1" s="348" customFormat="1">
      <c r="A801" s="347"/>
    </row>
    <row r="802" spans="1:1" s="348" customFormat="1">
      <c r="A802" s="347"/>
    </row>
    <row r="803" spans="1:1" s="348" customFormat="1">
      <c r="A803" s="347"/>
    </row>
    <row r="804" spans="1:1" s="348" customFormat="1">
      <c r="A804" s="347"/>
    </row>
    <row r="805" spans="1:1" s="348" customFormat="1">
      <c r="A805" s="347"/>
    </row>
    <row r="806" spans="1:1" s="348" customFormat="1">
      <c r="A806" s="347"/>
    </row>
    <row r="807" spans="1:1" s="348" customFormat="1">
      <c r="A807" s="347"/>
    </row>
    <row r="808" spans="1:1" s="348" customFormat="1">
      <c r="A808" s="347"/>
    </row>
    <row r="809" spans="1:1" s="348" customFormat="1">
      <c r="A809" s="347"/>
    </row>
    <row r="810" spans="1:1" s="348" customFormat="1">
      <c r="A810" s="347"/>
    </row>
    <row r="811" spans="1:1" s="348" customFormat="1">
      <c r="A811" s="347"/>
    </row>
    <row r="812" spans="1:1" s="348" customFormat="1">
      <c r="A812" s="347"/>
    </row>
    <row r="813" spans="1:1" s="348" customFormat="1">
      <c r="A813" s="347"/>
    </row>
    <row r="814" spans="1:1" s="348" customFormat="1">
      <c r="A814" s="347"/>
    </row>
    <row r="815" spans="1:1" s="348" customFormat="1">
      <c r="A815" s="347"/>
    </row>
    <row r="816" spans="1:1" s="348" customFormat="1">
      <c r="A816" s="347"/>
    </row>
    <row r="817" spans="1:1" s="348" customFormat="1">
      <c r="A817" s="347"/>
    </row>
    <row r="818" spans="1:1" s="348" customFormat="1">
      <c r="A818" s="347"/>
    </row>
    <row r="819" spans="1:1" s="348" customFormat="1">
      <c r="A819" s="347"/>
    </row>
    <row r="820" spans="1:1" s="348" customFormat="1">
      <c r="A820" s="347"/>
    </row>
    <row r="821" spans="1:1" s="348" customFormat="1">
      <c r="A821" s="347"/>
    </row>
    <row r="822" spans="1:1" s="348" customFormat="1">
      <c r="A822" s="347"/>
    </row>
    <row r="823" spans="1:1" s="348" customFormat="1">
      <c r="A823" s="347"/>
    </row>
    <row r="824" spans="1:1" s="348" customFormat="1">
      <c r="A824" s="347"/>
    </row>
    <row r="825" spans="1:1" s="348" customFormat="1">
      <c r="A825" s="347"/>
    </row>
    <row r="826" spans="1:1" s="348" customFormat="1">
      <c r="A826" s="347"/>
    </row>
    <row r="827" spans="1:1" s="348" customFormat="1">
      <c r="A827" s="347"/>
    </row>
    <row r="828" spans="1:1" s="348" customFormat="1">
      <c r="A828" s="347"/>
    </row>
    <row r="829" spans="1:1" s="348" customFormat="1">
      <c r="A829" s="347"/>
    </row>
    <row r="830" spans="1:1" s="348" customFormat="1">
      <c r="A830" s="347"/>
    </row>
    <row r="831" spans="1:1" s="348" customFormat="1">
      <c r="A831" s="347"/>
    </row>
    <row r="832" spans="1:1" s="348" customFormat="1">
      <c r="A832" s="347"/>
    </row>
    <row r="833" spans="1:1" s="348" customFormat="1">
      <c r="A833" s="347"/>
    </row>
    <row r="834" spans="1:1" s="348" customFormat="1">
      <c r="A834" s="347"/>
    </row>
    <row r="835" spans="1:1" s="348" customFormat="1">
      <c r="A835" s="347"/>
    </row>
    <row r="836" spans="1:1" s="348" customFormat="1">
      <c r="A836" s="347"/>
    </row>
    <row r="837" spans="1:1" s="348" customFormat="1">
      <c r="A837" s="347"/>
    </row>
    <row r="838" spans="1:1" s="348" customFormat="1">
      <c r="A838" s="347"/>
    </row>
    <row r="839" spans="1:1" s="348" customFormat="1">
      <c r="A839" s="347"/>
    </row>
    <row r="840" spans="1:1" s="348" customFormat="1">
      <c r="A840" s="347"/>
    </row>
    <row r="841" spans="1:1" s="348" customFormat="1">
      <c r="A841" s="347"/>
    </row>
    <row r="842" spans="1:1" s="348" customFormat="1">
      <c r="A842" s="347"/>
    </row>
    <row r="843" spans="1:1" s="348" customFormat="1">
      <c r="A843" s="347"/>
    </row>
    <row r="844" spans="1:1" s="348" customFormat="1">
      <c r="A844" s="347"/>
    </row>
    <row r="845" spans="1:1" s="348" customFormat="1">
      <c r="A845" s="347"/>
    </row>
    <row r="846" spans="1:1" s="348" customFormat="1">
      <c r="A846" s="347"/>
    </row>
    <row r="847" spans="1:1" s="348" customFormat="1">
      <c r="A847" s="347"/>
    </row>
    <row r="848" spans="1:1" s="348" customFormat="1">
      <c r="A848" s="347"/>
    </row>
    <row r="849" spans="1:1" s="348" customFormat="1">
      <c r="A849" s="347"/>
    </row>
    <row r="850" spans="1:1" s="348" customFormat="1">
      <c r="A850" s="347"/>
    </row>
    <row r="851" spans="1:1" s="348" customFormat="1">
      <c r="A851" s="347"/>
    </row>
    <row r="852" spans="1:1" s="348" customFormat="1">
      <c r="A852" s="347"/>
    </row>
    <row r="853" spans="1:1" s="348" customFormat="1">
      <c r="A853" s="347"/>
    </row>
    <row r="854" spans="1:1" s="348" customFormat="1">
      <c r="A854" s="347"/>
    </row>
    <row r="855" spans="1:1" s="348" customFormat="1">
      <c r="A855" s="347"/>
    </row>
    <row r="856" spans="1:1" s="348" customFormat="1">
      <c r="A856" s="347"/>
    </row>
    <row r="857" spans="1:1" s="348" customFormat="1">
      <c r="A857" s="347"/>
    </row>
    <row r="858" spans="1:1" s="348" customFormat="1">
      <c r="A858" s="347"/>
    </row>
    <row r="859" spans="1:1" s="348" customFormat="1">
      <c r="A859" s="347"/>
    </row>
    <row r="860" spans="1:1" s="348" customFormat="1">
      <c r="A860" s="347"/>
    </row>
    <row r="861" spans="1:1" s="348" customFormat="1">
      <c r="A861" s="347"/>
    </row>
    <row r="862" spans="1:1" s="348" customFormat="1">
      <c r="A862" s="347"/>
    </row>
    <row r="863" spans="1:1" s="348" customFormat="1">
      <c r="A863" s="347"/>
    </row>
    <row r="864" spans="1:1" s="348" customFormat="1">
      <c r="A864" s="347"/>
    </row>
    <row r="865" spans="1:1" s="348" customFormat="1">
      <c r="A865" s="347"/>
    </row>
    <row r="866" spans="1:1" s="348" customFormat="1">
      <c r="A866" s="347"/>
    </row>
    <row r="867" spans="1:1" s="348" customFormat="1">
      <c r="A867" s="347"/>
    </row>
    <row r="868" spans="1:1" s="348" customFormat="1">
      <c r="A868" s="347"/>
    </row>
    <row r="869" spans="1:1" s="348" customFormat="1">
      <c r="A869" s="347"/>
    </row>
    <row r="870" spans="1:1" s="348" customFormat="1">
      <c r="A870" s="347"/>
    </row>
    <row r="871" spans="1:1" s="348" customFormat="1">
      <c r="A871" s="347"/>
    </row>
    <row r="872" spans="1:1" s="348" customFormat="1">
      <c r="A872" s="347"/>
    </row>
    <row r="873" spans="1:1" s="348" customFormat="1">
      <c r="A873" s="347"/>
    </row>
    <row r="874" spans="1:1" s="348" customFormat="1">
      <c r="A874" s="347"/>
    </row>
    <row r="875" spans="1:1" s="348" customFormat="1">
      <c r="A875" s="347"/>
    </row>
    <row r="876" spans="1:1" s="348" customFormat="1">
      <c r="A876" s="347"/>
    </row>
    <row r="877" spans="1:1" s="348" customFormat="1">
      <c r="A877" s="347"/>
    </row>
    <row r="878" spans="1:1" s="348" customFormat="1">
      <c r="A878" s="347"/>
    </row>
    <row r="879" spans="1:1" s="348" customFormat="1">
      <c r="A879" s="347"/>
    </row>
    <row r="880" spans="1:1" s="348" customFormat="1">
      <c r="A880" s="347"/>
    </row>
    <row r="881" spans="1:1" s="348" customFormat="1">
      <c r="A881" s="347"/>
    </row>
    <row r="882" spans="1:1" s="348" customFormat="1">
      <c r="A882" s="347"/>
    </row>
    <row r="883" spans="1:1" s="348" customFormat="1">
      <c r="A883" s="347"/>
    </row>
    <row r="884" spans="1:1" s="348" customFormat="1">
      <c r="A884" s="347"/>
    </row>
    <row r="885" spans="1:1" s="348" customFormat="1">
      <c r="A885" s="347"/>
    </row>
    <row r="886" spans="1:1" s="348" customFormat="1">
      <c r="A886" s="347"/>
    </row>
    <row r="887" spans="1:1" s="348" customFormat="1">
      <c r="A887" s="347"/>
    </row>
    <row r="888" spans="1:1" s="348" customFormat="1">
      <c r="A888" s="347"/>
    </row>
    <row r="889" spans="1:1" s="348" customFormat="1">
      <c r="A889" s="347"/>
    </row>
    <row r="890" spans="1:1" s="348" customFormat="1">
      <c r="A890" s="347"/>
    </row>
    <row r="891" spans="1:1" s="348" customFormat="1">
      <c r="A891" s="347"/>
    </row>
    <row r="892" spans="1:1" s="348" customFormat="1">
      <c r="A892" s="347"/>
    </row>
    <row r="893" spans="1:1" s="348" customFormat="1">
      <c r="A893" s="347"/>
    </row>
    <row r="894" spans="1:1" s="348" customFormat="1">
      <c r="A894" s="347"/>
    </row>
    <row r="895" spans="1:1" s="348" customFormat="1">
      <c r="A895" s="347"/>
    </row>
    <row r="896" spans="1:1" s="348" customFormat="1">
      <c r="A896" s="347"/>
    </row>
    <row r="897" spans="1:1" s="348" customFormat="1">
      <c r="A897" s="347"/>
    </row>
    <row r="898" spans="1:1" s="348" customFormat="1">
      <c r="A898" s="347"/>
    </row>
    <row r="899" spans="1:1" s="348" customFormat="1">
      <c r="A899" s="347"/>
    </row>
    <row r="900" spans="1:1" s="348" customFormat="1">
      <c r="A900" s="347"/>
    </row>
    <row r="901" spans="1:1" s="348" customFormat="1">
      <c r="A901" s="347"/>
    </row>
    <row r="902" spans="1:1" s="348" customFormat="1">
      <c r="A902" s="347"/>
    </row>
    <row r="903" spans="1:1" s="348" customFormat="1">
      <c r="A903" s="347"/>
    </row>
    <row r="904" spans="1:1" s="348" customFormat="1">
      <c r="A904" s="347"/>
    </row>
    <row r="905" spans="1:1" s="348" customFormat="1">
      <c r="A905" s="347"/>
    </row>
    <row r="906" spans="1:1" s="348" customFormat="1">
      <c r="A906" s="347"/>
    </row>
    <row r="907" spans="1:1" s="348" customFormat="1">
      <c r="A907" s="347"/>
    </row>
    <row r="908" spans="1:1" s="348" customFormat="1">
      <c r="A908" s="347"/>
    </row>
    <row r="909" spans="1:1" s="348" customFormat="1">
      <c r="A909" s="347"/>
    </row>
    <row r="910" spans="1:1" s="348" customFormat="1">
      <c r="A910" s="347"/>
    </row>
    <row r="911" spans="1:1" s="348" customFormat="1">
      <c r="A911" s="347"/>
    </row>
    <row r="912" spans="1:1" s="348" customFormat="1">
      <c r="A912" s="347"/>
    </row>
    <row r="913" spans="1:1" s="348" customFormat="1">
      <c r="A913" s="347"/>
    </row>
    <row r="914" spans="1:1" s="348" customFormat="1">
      <c r="A914" s="347"/>
    </row>
    <row r="915" spans="1:1" s="348" customFormat="1">
      <c r="A915" s="347"/>
    </row>
    <row r="916" spans="1:1" s="348" customFormat="1">
      <c r="A916" s="347"/>
    </row>
    <row r="917" spans="1:1" s="348" customFormat="1">
      <c r="A917" s="347"/>
    </row>
    <row r="918" spans="1:1" s="348" customFormat="1">
      <c r="A918" s="347"/>
    </row>
    <row r="919" spans="1:1" s="348" customFormat="1">
      <c r="A919" s="347"/>
    </row>
    <row r="920" spans="1:1" s="348" customFormat="1">
      <c r="A920" s="347"/>
    </row>
    <row r="921" spans="1:1" s="348" customFormat="1">
      <c r="A921" s="347"/>
    </row>
    <row r="922" spans="1:1" s="348" customFormat="1">
      <c r="A922" s="347"/>
    </row>
    <row r="923" spans="1:1" s="348" customFormat="1">
      <c r="A923" s="347"/>
    </row>
    <row r="924" spans="1:1" s="348" customFormat="1">
      <c r="A924" s="347"/>
    </row>
    <row r="925" spans="1:1" s="348" customFormat="1">
      <c r="A925" s="347"/>
    </row>
    <row r="926" spans="1:1" s="348" customFormat="1">
      <c r="A926" s="347"/>
    </row>
    <row r="927" spans="1:1" s="348" customFormat="1">
      <c r="A927" s="347"/>
    </row>
    <row r="928" spans="1:1" s="348" customFormat="1">
      <c r="A928" s="347"/>
    </row>
    <row r="929" spans="1:1" s="348" customFormat="1">
      <c r="A929" s="347"/>
    </row>
    <row r="930" spans="1:1" s="348" customFormat="1">
      <c r="A930" s="347"/>
    </row>
    <row r="931" spans="1:1" s="348" customFormat="1">
      <c r="A931" s="347"/>
    </row>
    <row r="932" spans="1:1" s="348" customFormat="1">
      <c r="A932" s="347"/>
    </row>
    <row r="933" spans="1:1" s="348" customFormat="1">
      <c r="A933" s="347"/>
    </row>
    <row r="934" spans="1:1" s="348" customFormat="1">
      <c r="A934" s="347"/>
    </row>
    <row r="935" spans="1:1" s="348" customFormat="1">
      <c r="A935" s="347"/>
    </row>
    <row r="936" spans="1:1" s="348" customFormat="1">
      <c r="A936" s="347"/>
    </row>
    <row r="937" spans="1:1" s="348" customFormat="1">
      <c r="A937" s="347"/>
    </row>
    <row r="938" spans="1:1" s="348" customFormat="1">
      <c r="A938" s="347"/>
    </row>
    <row r="939" spans="1:1" s="348" customFormat="1">
      <c r="A939" s="347"/>
    </row>
    <row r="940" spans="1:1" s="348" customFormat="1">
      <c r="A940" s="347"/>
    </row>
    <row r="941" spans="1:1" s="348" customFormat="1">
      <c r="A941" s="347"/>
    </row>
    <row r="942" spans="1:1" s="348" customFormat="1">
      <c r="A942" s="347"/>
    </row>
    <row r="943" spans="1:1" s="348" customFormat="1">
      <c r="A943" s="347"/>
    </row>
    <row r="944" spans="1:1" s="348" customFormat="1">
      <c r="A944" s="347"/>
    </row>
    <row r="945" spans="1:1" s="348" customFormat="1">
      <c r="A945" s="347"/>
    </row>
    <row r="946" spans="1:1" s="348" customFormat="1">
      <c r="A946" s="347"/>
    </row>
    <row r="947" spans="1:1" s="348" customFormat="1">
      <c r="A947" s="347"/>
    </row>
    <row r="948" spans="1:1" s="348" customFormat="1">
      <c r="A948" s="347"/>
    </row>
    <row r="949" spans="1:1" s="348" customFormat="1">
      <c r="A949" s="347"/>
    </row>
    <row r="950" spans="1:1" s="348" customFormat="1">
      <c r="A950" s="347"/>
    </row>
    <row r="951" spans="1:1" s="348" customFormat="1">
      <c r="A951" s="347"/>
    </row>
    <row r="952" spans="1:1" s="348" customFormat="1">
      <c r="A952" s="347"/>
    </row>
    <row r="953" spans="1:1" s="348" customFormat="1">
      <c r="A953" s="347"/>
    </row>
    <row r="954" spans="1:1" s="348" customFormat="1">
      <c r="A954" s="347"/>
    </row>
    <row r="955" spans="1:1" s="348" customFormat="1">
      <c r="A955" s="347"/>
    </row>
    <row r="956" spans="1:1" s="348" customFormat="1">
      <c r="A956" s="347"/>
    </row>
    <row r="957" spans="1:1" s="348" customFormat="1">
      <c r="A957" s="347"/>
    </row>
    <row r="958" spans="1:1" s="348" customFormat="1">
      <c r="A958" s="347"/>
    </row>
    <row r="959" spans="1:1" s="348" customFormat="1">
      <c r="A959" s="347"/>
    </row>
    <row r="960" spans="1:1" s="348" customFormat="1">
      <c r="A960" s="347"/>
    </row>
    <row r="961" spans="1:1" s="348" customFormat="1">
      <c r="A961" s="347"/>
    </row>
    <row r="962" spans="1:1" s="348" customFormat="1">
      <c r="A962" s="347"/>
    </row>
    <row r="963" spans="1:1" s="348" customFormat="1">
      <c r="A963" s="347"/>
    </row>
    <row r="964" spans="1:1" s="348" customFormat="1">
      <c r="A964" s="347"/>
    </row>
    <row r="965" spans="1:1" s="348" customFormat="1">
      <c r="A965" s="347"/>
    </row>
    <row r="966" spans="1:1" s="348" customFormat="1">
      <c r="A966" s="347"/>
    </row>
    <row r="967" spans="1:1" s="348" customFormat="1">
      <c r="A967" s="347"/>
    </row>
    <row r="968" spans="1:1" s="348" customFormat="1">
      <c r="A968" s="347"/>
    </row>
    <row r="969" spans="1:1" s="348" customFormat="1">
      <c r="A969" s="347"/>
    </row>
    <row r="970" spans="1:1" s="348" customFormat="1">
      <c r="A970" s="347"/>
    </row>
    <row r="971" spans="1:1" s="348" customFormat="1">
      <c r="A971" s="347"/>
    </row>
    <row r="972" spans="1:1" s="348" customFormat="1">
      <c r="A972" s="347"/>
    </row>
    <row r="973" spans="1:1" s="348" customFormat="1">
      <c r="A973" s="347"/>
    </row>
    <row r="974" spans="1:1" s="348" customFormat="1">
      <c r="A974" s="347"/>
    </row>
    <row r="975" spans="1:1" s="348" customFormat="1">
      <c r="A975" s="347"/>
    </row>
    <row r="976" spans="1:1" s="348" customFormat="1">
      <c r="A976" s="347"/>
    </row>
    <row r="977" spans="1:1" s="348" customFormat="1">
      <c r="A977" s="347"/>
    </row>
    <row r="978" spans="1:1" s="348" customFormat="1">
      <c r="A978" s="347"/>
    </row>
    <row r="979" spans="1:1" s="348" customFormat="1">
      <c r="A979" s="347"/>
    </row>
    <row r="980" spans="1:1" s="348" customFormat="1">
      <c r="A980" s="347"/>
    </row>
    <row r="981" spans="1:1" s="348" customFormat="1">
      <c r="A981" s="347"/>
    </row>
    <row r="982" spans="1:1" s="348" customFormat="1">
      <c r="A982" s="347"/>
    </row>
    <row r="983" spans="1:1" s="348" customFormat="1">
      <c r="A983" s="347"/>
    </row>
    <row r="984" spans="1:1" s="348" customFormat="1">
      <c r="A984" s="347"/>
    </row>
    <row r="985" spans="1:1" s="348" customFormat="1">
      <c r="A985" s="347"/>
    </row>
    <row r="986" spans="1:1" s="348" customFormat="1">
      <c r="A986" s="347"/>
    </row>
    <row r="987" spans="1:1" s="348" customFormat="1">
      <c r="A987" s="347"/>
    </row>
    <row r="988" spans="1:1" s="348" customFormat="1">
      <c r="A988" s="347"/>
    </row>
    <row r="989" spans="1:1" s="348" customFormat="1">
      <c r="A989" s="347"/>
    </row>
    <row r="990" spans="1:1" s="348" customFormat="1">
      <c r="A990" s="347"/>
    </row>
    <row r="991" spans="1:1" s="348" customFormat="1">
      <c r="A991" s="347"/>
    </row>
    <row r="992" spans="1:1" s="348" customFormat="1">
      <c r="A992" s="347"/>
    </row>
    <row r="993" spans="1:1" s="348" customFormat="1">
      <c r="A993" s="347"/>
    </row>
    <row r="994" spans="1:1" s="348" customFormat="1">
      <c r="A994" s="347"/>
    </row>
    <row r="995" spans="1:1" s="348" customFormat="1">
      <c r="A995" s="347"/>
    </row>
    <row r="996" spans="1:1" s="348" customFormat="1">
      <c r="A996" s="347"/>
    </row>
    <row r="997" spans="1:1" s="348" customFormat="1">
      <c r="A997" s="347"/>
    </row>
    <row r="998" spans="1:1" s="348" customFormat="1">
      <c r="A998" s="347"/>
    </row>
    <row r="999" spans="1:1" s="348" customFormat="1">
      <c r="A999" s="347"/>
    </row>
    <row r="1000" spans="1:1" s="348" customFormat="1">
      <c r="A1000" s="347"/>
    </row>
    <row r="1001" spans="1:1" s="348" customFormat="1">
      <c r="A1001" s="347"/>
    </row>
    <row r="1002" spans="1:1" s="348" customFormat="1">
      <c r="A1002" s="347"/>
    </row>
    <row r="1003" spans="1:1" s="348" customFormat="1">
      <c r="A1003" s="347"/>
    </row>
    <row r="1004" spans="1:1" s="348" customFormat="1">
      <c r="A1004" s="347"/>
    </row>
    <row r="1005" spans="1:1" s="348" customFormat="1">
      <c r="A1005" s="347"/>
    </row>
    <row r="1006" spans="1:1" s="348" customFormat="1">
      <c r="A1006" s="347"/>
    </row>
    <row r="1007" spans="1:1" s="348" customFormat="1">
      <c r="A1007" s="347"/>
    </row>
    <row r="1008" spans="1:1" s="348" customFormat="1">
      <c r="A1008" s="347"/>
    </row>
    <row r="1009" spans="1:1" s="348" customFormat="1">
      <c r="A1009" s="347"/>
    </row>
    <row r="1010" spans="1:1" s="348" customFormat="1">
      <c r="A1010" s="347"/>
    </row>
    <row r="1011" spans="1:1" s="348" customFormat="1">
      <c r="A1011" s="347"/>
    </row>
    <row r="1012" spans="1:1" s="348" customFormat="1">
      <c r="A1012" s="347"/>
    </row>
    <row r="1013" spans="1:1" s="348" customFormat="1">
      <c r="A1013" s="347"/>
    </row>
    <row r="1014" spans="1:1" s="348" customFormat="1">
      <c r="A1014" s="347"/>
    </row>
    <row r="1015" spans="1:1" s="348" customFormat="1">
      <c r="A1015" s="347"/>
    </row>
    <row r="1016" spans="1:1" s="348" customFormat="1">
      <c r="A1016" s="347"/>
    </row>
    <row r="1017" spans="1:1" s="348" customFormat="1">
      <c r="A1017" s="347"/>
    </row>
    <row r="1018" spans="1:1" s="348" customFormat="1">
      <c r="A1018" s="347"/>
    </row>
    <row r="1019" spans="1:1" s="348" customFormat="1">
      <c r="A1019" s="347"/>
    </row>
    <row r="1020" spans="1:1" s="348" customFormat="1">
      <c r="A1020" s="347"/>
    </row>
    <row r="1021" spans="1:1" s="348" customFormat="1">
      <c r="A1021" s="347"/>
    </row>
    <row r="1022" spans="1:1" s="348" customFormat="1">
      <c r="A1022" s="347"/>
    </row>
    <row r="1023" spans="1:1" s="348" customFormat="1">
      <c r="A1023" s="347"/>
    </row>
    <row r="1024" spans="1:1" s="348" customFormat="1">
      <c r="A1024" s="347"/>
    </row>
    <row r="1025" spans="1:1" s="348" customFormat="1">
      <c r="A1025" s="347"/>
    </row>
    <row r="1026" spans="1:1" s="348" customFormat="1">
      <c r="A1026" s="347"/>
    </row>
    <row r="1027" spans="1:1" s="348" customFormat="1">
      <c r="A1027" s="347"/>
    </row>
    <row r="1028" spans="1:1" s="348" customFormat="1">
      <c r="A1028" s="347"/>
    </row>
    <row r="1029" spans="1:1" s="348" customFormat="1">
      <c r="A1029" s="347"/>
    </row>
    <row r="1030" spans="1:1" s="348" customFormat="1">
      <c r="A1030" s="347"/>
    </row>
    <row r="1031" spans="1:1" s="348" customFormat="1">
      <c r="A1031" s="347"/>
    </row>
    <row r="1032" spans="1:1" s="348" customFormat="1">
      <c r="A1032" s="347"/>
    </row>
    <row r="1033" spans="1:1" s="348" customFormat="1">
      <c r="A1033" s="347"/>
    </row>
    <row r="1034" spans="1:1" s="348" customFormat="1">
      <c r="A1034" s="347"/>
    </row>
    <row r="1035" spans="1:1" s="348" customFormat="1">
      <c r="A1035" s="347"/>
    </row>
    <row r="1036" spans="1:1" s="348" customFormat="1">
      <c r="A1036" s="347"/>
    </row>
    <row r="1037" spans="1:1" s="348" customFormat="1">
      <c r="A1037" s="347"/>
    </row>
    <row r="1038" spans="1:1" s="348" customFormat="1">
      <c r="A1038" s="347"/>
    </row>
    <row r="1039" spans="1:1" s="348" customFormat="1">
      <c r="A1039" s="347"/>
    </row>
    <row r="1040" spans="1:1" s="348" customFormat="1">
      <c r="A1040" s="347"/>
    </row>
    <row r="1041" spans="1:1" s="348" customFormat="1">
      <c r="A1041" s="347"/>
    </row>
    <row r="1042" spans="1:1" s="348" customFormat="1">
      <c r="A1042" s="347"/>
    </row>
    <row r="1043" spans="1:1" s="348" customFormat="1">
      <c r="A1043" s="347"/>
    </row>
    <row r="1044" spans="1:1" s="348" customFormat="1">
      <c r="A1044" s="347"/>
    </row>
    <row r="1045" spans="1:1" s="348" customFormat="1">
      <c r="A1045" s="347"/>
    </row>
    <row r="1046" spans="1:1" s="348" customFormat="1">
      <c r="A1046" s="347"/>
    </row>
    <row r="1047" spans="1:1" s="348" customFormat="1">
      <c r="A1047" s="347"/>
    </row>
    <row r="1048" spans="1:1" s="348" customFormat="1">
      <c r="A1048" s="347"/>
    </row>
    <row r="1049" spans="1:1" s="348" customFormat="1">
      <c r="A1049" s="347"/>
    </row>
    <row r="1050" spans="1:1" s="348" customFormat="1">
      <c r="A1050" s="347"/>
    </row>
    <row r="1051" spans="1:1" s="348" customFormat="1">
      <c r="A1051" s="347"/>
    </row>
    <row r="1052" spans="1:1" s="348" customFormat="1">
      <c r="A1052" s="347"/>
    </row>
    <row r="1053" spans="1:1" s="348" customFormat="1">
      <c r="A1053" s="347"/>
    </row>
    <row r="1054" spans="1:1" s="348" customFormat="1">
      <c r="A1054" s="347"/>
    </row>
    <row r="1055" spans="1:1" s="348" customFormat="1">
      <c r="A1055" s="347"/>
    </row>
    <row r="1056" spans="1:1" s="348" customFormat="1">
      <c r="A1056" s="347"/>
    </row>
    <row r="1057" spans="1:1" s="348" customFormat="1">
      <c r="A1057" s="347"/>
    </row>
    <row r="1058" spans="1:1" s="348" customFormat="1">
      <c r="A1058" s="347"/>
    </row>
    <row r="1059" spans="1:1" s="348" customFormat="1">
      <c r="A1059" s="347"/>
    </row>
    <row r="1060" spans="1:1" s="348" customFormat="1">
      <c r="A1060" s="347"/>
    </row>
    <row r="1061" spans="1:1" s="348" customFormat="1">
      <c r="A1061" s="347"/>
    </row>
    <row r="1062" spans="1:1" s="348" customFormat="1">
      <c r="A1062" s="347"/>
    </row>
    <row r="1063" spans="1:1" s="348" customFormat="1">
      <c r="A1063" s="347"/>
    </row>
    <row r="1064" spans="1:1" s="348" customFormat="1">
      <c r="A1064" s="347"/>
    </row>
    <row r="1065" spans="1:1" s="348" customFormat="1">
      <c r="A1065" s="347"/>
    </row>
    <row r="1066" spans="1:1" s="348" customFormat="1">
      <c r="A1066" s="347"/>
    </row>
    <row r="1067" spans="1:1" s="348" customFormat="1">
      <c r="A1067" s="347"/>
    </row>
    <row r="1068" spans="1:1" s="348" customFormat="1">
      <c r="A1068" s="347"/>
    </row>
    <row r="1069" spans="1:1" s="348" customFormat="1">
      <c r="A1069" s="347"/>
    </row>
    <row r="1070" spans="1:1" s="348" customFormat="1">
      <c r="A1070" s="347"/>
    </row>
    <row r="1071" spans="1:1" s="348" customFormat="1">
      <c r="A1071" s="347"/>
    </row>
    <row r="1072" spans="1:1" s="348" customFormat="1">
      <c r="A1072" s="347"/>
    </row>
    <row r="1073" spans="1:1" s="348" customFormat="1">
      <c r="A1073" s="347"/>
    </row>
    <row r="1074" spans="1:1" s="348" customFormat="1">
      <c r="A1074" s="347"/>
    </row>
    <row r="1075" spans="1:1" s="348" customFormat="1">
      <c r="A1075" s="347"/>
    </row>
    <row r="1076" spans="1:1" s="348" customFormat="1">
      <c r="A1076" s="347"/>
    </row>
    <row r="1077" spans="1:1" s="348" customFormat="1">
      <c r="A1077" s="347"/>
    </row>
    <row r="1078" spans="1:1" s="348" customFormat="1">
      <c r="A1078" s="347"/>
    </row>
    <row r="1079" spans="1:1" s="348" customFormat="1">
      <c r="A1079" s="347"/>
    </row>
    <row r="1080" spans="1:1" s="348" customFormat="1">
      <c r="A1080" s="347"/>
    </row>
    <row r="1081" spans="1:1" s="348" customFormat="1">
      <c r="A1081" s="347"/>
    </row>
    <row r="1082" spans="1:1" s="348" customFormat="1">
      <c r="A1082" s="347"/>
    </row>
    <row r="1083" spans="1:1" s="348" customFormat="1">
      <c r="A1083" s="347"/>
    </row>
    <row r="1084" spans="1:1" s="348" customFormat="1">
      <c r="A1084" s="347"/>
    </row>
    <row r="1085" spans="1:1" s="348" customFormat="1">
      <c r="A1085" s="347"/>
    </row>
    <row r="1086" spans="1:1" s="348" customFormat="1">
      <c r="A1086" s="347"/>
    </row>
    <row r="1087" spans="1:1" s="348" customFormat="1">
      <c r="A1087" s="347"/>
    </row>
    <row r="1088" spans="1:1" s="348" customFormat="1">
      <c r="A1088" s="347"/>
    </row>
    <row r="1089" spans="1:1" s="348" customFormat="1">
      <c r="A1089" s="347"/>
    </row>
    <row r="1090" spans="1:1" s="348" customFormat="1">
      <c r="A1090" s="347"/>
    </row>
    <row r="1091" spans="1:1" s="348" customFormat="1">
      <c r="A1091" s="347"/>
    </row>
    <row r="1092" spans="1:1" s="348" customFormat="1">
      <c r="A1092" s="347"/>
    </row>
    <row r="1093" spans="1:1" s="348" customFormat="1">
      <c r="A1093" s="347"/>
    </row>
    <row r="1094" spans="1:1" s="348" customFormat="1">
      <c r="A1094" s="347"/>
    </row>
    <row r="1095" spans="1:1" s="348" customFormat="1">
      <c r="A1095" s="347"/>
    </row>
    <row r="1096" spans="1:1" s="348" customFormat="1">
      <c r="A1096" s="347"/>
    </row>
    <row r="1097" spans="1:1" s="348" customFormat="1">
      <c r="A1097" s="347"/>
    </row>
    <row r="1098" spans="1:1" s="348" customFormat="1">
      <c r="A1098" s="347"/>
    </row>
    <row r="1099" spans="1:1" s="348" customFormat="1">
      <c r="A1099" s="347"/>
    </row>
    <row r="1100" spans="1:1" s="348" customFormat="1">
      <c r="A1100" s="347"/>
    </row>
    <row r="1101" spans="1:1" s="348" customFormat="1">
      <c r="A1101" s="347"/>
    </row>
    <row r="1102" spans="1:1" s="348" customFormat="1">
      <c r="A1102" s="347"/>
    </row>
    <row r="1103" spans="1:1" s="348" customFormat="1">
      <c r="A1103" s="347"/>
    </row>
    <row r="1104" spans="1:1" s="348" customFormat="1">
      <c r="A1104" s="347"/>
    </row>
    <row r="1105" spans="1:1" s="348" customFormat="1">
      <c r="A1105" s="347"/>
    </row>
    <row r="1106" spans="1:1" s="348" customFormat="1">
      <c r="A1106" s="347"/>
    </row>
    <row r="1107" spans="1:1" s="348" customFormat="1">
      <c r="A1107" s="347"/>
    </row>
    <row r="1108" spans="1:1" s="348" customFormat="1">
      <c r="A1108" s="347"/>
    </row>
    <row r="1109" spans="1:1" s="348" customFormat="1">
      <c r="A1109" s="347"/>
    </row>
    <row r="1110" spans="1:1" s="348" customFormat="1">
      <c r="A1110" s="347"/>
    </row>
    <row r="1111" spans="1:1" s="348" customFormat="1">
      <c r="A1111" s="347"/>
    </row>
    <row r="1112" spans="1:1" s="348" customFormat="1">
      <c r="A1112" s="347"/>
    </row>
    <row r="1113" spans="1:1" s="348" customFormat="1">
      <c r="A1113" s="347"/>
    </row>
    <row r="1114" spans="1:1" s="348" customFormat="1">
      <c r="A1114" s="347"/>
    </row>
    <row r="1115" spans="1:1" s="348" customFormat="1">
      <c r="A1115" s="347"/>
    </row>
    <row r="1116" spans="1:1" s="348" customFormat="1">
      <c r="A1116" s="347"/>
    </row>
    <row r="1117" spans="1:1" s="348" customFormat="1">
      <c r="A1117" s="347"/>
    </row>
    <row r="1118" spans="1:1" s="348" customFormat="1">
      <c r="A1118" s="347"/>
    </row>
    <row r="1119" spans="1:1" s="348" customFormat="1">
      <c r="A1119" s="347"/>
    </row>
    <row r="1120" spans="1:1" s="348" customFormat="1">
      <c r="A1120" s="347"/>
    </row>
    <row r="1121" spans="1:1" s="348" customFormat="1">
      <c r="A1121" s="347"/>
    </row>
    <row r="1122" spans="1:1" s="348" customFormat="1">
      <c r="A1122" s="347"/>
    </row>
    <row r="1123" spans="1:1" s="348" customFormat="1">
      <c r="A1123" s="347"/>
    </row>
    <row r="1124" spans="1:1" s="348" customFormat="1">
      <c r="A1124" s="347"/>
    </row>
    <row r="1125" spans="1:1" s="348" customFormat="1">
      <c r="A1125" s="347"/>
    </row>
    <row r="1126" spans="1:1" s="348" customFormat="1">
      <c r="A1126" s="347"/>
    </row>
    <row r="1127" spans="1:1" s="348" customFormat="1">
      <c r="A1127" s="347"/>
    </row>
    <row r="1128" spans="1:1" s="348" customFormat="1">
      <c r="A1128" s="347"/>
    </row>
    <row r="1129" spans="1:1" s="348" customFormat="1">
      <c r="A1129" s="347"/>
    </row>
    <row r="1130" spans="1:1" s="348" customFormat="1">
      <c r="A1130" s="347"/>
    </row>
    <row r="1131" spans="1:1" s="348" customFormat="1">
      <c r="A1131" s="347"/>
    </row>
    <row r="1132" spans="1:1" s="348" customFormat="1">
      <c r="A1132" s="347"/>
    </row>
    <row r="1133" spans="1:1" s="348" customFormat="1">
      <c r="A1133" s="347"/>
    </row>
    <row r="1134" spans="1:1" s="348" customFormat="1">
      <c r="A1134" s="347"/>
    </row>
    <row r="1135" spans="1:1" s="348" customFormat="1">
      <c r="A1135" s="347"/>
    </row>
    <row r="1136" spans="1:1" s="348" customFormat="1">
      <c r="A1136" s="347"/>
    </row>
    <row r="1137" spans="1:1" s="348" customFormat="1">
      <c r="A1137" s="347"/>
    </row>
    <row r="1138" spans="1:1" s="348" customFormat="1">
      <c r="A1138" s="347"/>
    </row>
    <row r="1139" spans="1:1" s="348" customFormat="1">
      <c r="A1139" s="347"/>
    </row>
    <row r="1140" spans="1:1" s="348" customFormat="1">
      <c r="A1140" s="347"/>
    </row>
    <row r="1141" spans="1:1" s="348" customFormat="1">
      <c r="A1141" s="347"/>
    </row>
    <row r="1142" spans="1:1" s="348" customFormat="1">
      <c r="A1142" s="347"/>
    </row>
    <row r="1143" spans="1:1" s="348" customFormat="1">
      <c r="A1143" s="347"/>
    </row>
    <row r="1144" spans="1:1" s="348" customFormat="1">
      <c r="A1144" s="347"/>
    </row>
    <row r="1145" spans="1:1" s="348" customFormat="1">
      <c r="A1145" s="347"/>
    </row>
    <row r="1146" spans="1:1" s="348" customFormat="1">
      <c r="A1146" s="347"/>
    </row>
    <row r="1147" spans="1:1" s="348" customFormat="1">
      <c r="A1147" s="347"/>
    </row>
    <row r="1148" spans="1:1" s="348" customFormat="1">
      <c r="A1148" s="347"/>
    </row>
    <row r="1149" spans="1:1" s="348" customFormat="1">
      <c r="A1149" s="347"/>
    </row>
    <row r="1150" spans="1:1" s="348" customFormat="1">
      <c r="A1150" s="347"/>
    </row>
    <row r="1151" spans="1:1" s="348" customFormat="1">
      <c r="A1151" s="347"/>
    </row>
    <row r="1152" spans="1:1" s="348" customFormat="1">
      <c r="A1152" s="347"/>
    </row>
    <row r="1153" spans="1:1" s="348" customFormat="1">
      <c r="A1153" s="347"/>
    </row>
    <row r="1154" spans="1:1" s="348" customFormat="1">
      <c r="A1154" s="347"/>
    </row>
    <row r="1155" spans="1:1" s="348" customFormat="1">
      <c r="A1155" s="347"/>
    </row>
    <row r="1156" spans="1:1" s="348" customFormat="1">
      <c r="A1156" s="347"/>
    </row>
    <row r="1157" spans="1:1" s="348" customFormat="1">
      <c r="A1157" s="347"/>
    </row>
    <row r="1158" spans="1:1" s="348" customFormat="1">
      <c r="A1158" s="347"/>
    </row>
    <row r="1159" spans="1:1" s="348" customFormat="1">
      <c r="A1159" s="347"/>
    </row>
    <row r="1160" spans="1:1" s="348" customFormat="1">
      <c r="A1160" s="347"/>
    </row>
    <row r="1161" spans="1:1" s="348" customFormat="1">
      <c r="A1161" s="347"/>
    </row>
    <row r="1162" spans="1:1" s="348" customFormat="1">
      <c r="A1162" s="347"/>
    </row>
    <row r="1163" spans="1:1" s="348" customFormat="1">
      <c r="A1163" s="347"/>
    </row>
    <row r="1164" spans="1:1" s="348" customFormat="1">
      <c r="A1164" s="347"/>
    </row>
    <row r="1165" spans="1:1" s="348" customFormat="1">
      <c r="A1165" s="347"/>
    </row>
    <row r="1166" spans="1:1" s="348" customFormat="1">
      <c r="A1166" s="347"/>
    </row>
    <row r="1167" spans="1:1" s="348" customFormat="1">
      <c r="A1167" s="347"/>
    </row>
    <row r="1168" spans="1:1" s="348" customFormat="1">
      <c r="A1168" s="347"/>
    </row>
    <row r="1169" spans="1:1" s="348" customFormat="1">
      <c r="A1169" s="347"/>
    </row>
    <row r="1170" spans="1:1" s="348" customFormat="1">
      <c r="A1170" s="347"/>
    </row>
    <row r="1171" spans="1:1" s="348" customFormat="1">
      <c r="A1171" s="347"/>
    </row>
    <row r="1172" spans="1:1" s="348" customFormat="1">
      <c r="A1172" s="347"/>
    </row>
    <row r="1173" spans="1:1" s="348" customFormat="1">
      <c r="A1173" s="347"/>
    </row>
    <row r="1174" spans="1:1" s="348" customFormat="1">
      <c r="A1174" s="347"/>
    </row>
    <row r="1175" spans="1:1" s="348" customFormat="1">
      <c r="A1175" s="347"/>
    </row>
    <row r="1176" spans="1:1" s="348" customFormat="1">
      <c r="A1176" s="347"/>
    </row>
    <row r="1177" spans="1:1" s="348" customFormat="1">
      <c r="A1177" s="347"/>
    </row>
    <row r="1178" spans="1:1" s="348" customFormat="1">
      <c r="A1178" s="347"/>
    </row>
    <row r="1179" spans="1:1" s="348" customFormat="1">
      <c r="A1179" s="347"/>
    </row>
    <row r="1180" spans="1:1" s="348" customFormat="1">
      <c r="A1180" s="347"/>
    </row>
    <row r="1181" spans="1:1" s="348" customFormat="1">
      <c r="A1181" s="347"/>
    </row>
    <row r="1182" spans="1:1" s="348" customFormat="1">
      <c r="A1182" s="347"/>
    </row>
    <row r="1183" spans="1:1" s="348" customFormat="1">
      <c r="A1183" s="347"/>
    </row>
    <row r="1184" spans="1:1" s="348" customFormat="1">
      <c r="A1184" s="347"/>
    </row>
    <row r="1185" spans="1:1" s="348" customFormat="1">
      <c r="A1185" s="347"/>
    </row>
    <row r="1186" spans="1:1" s="348" customFormat="1">
      <c r="A1186" s="347"/>
    </row>
    <row r="1187" spans="1:1" s="348" customFormat="1">
      <c r="A1187" s="347"/>
    </row>
    <row r="1188" spans="1:1" s="348" customFormat="1">
      <c r="A1188" s="347"/>
    </row>
    <row r="1189" spans="1:1" s="348" customFormat="1">
      <c r="A1189" s="347"/>
    </row>
    <row r="1190" spans="1:1" s="348" customFormat="1">
      <c r="A1190" s="347"/>
    </row>
    <row r="1191" spans="1:1" s="348" customFormat="1">
      <c r="A1191" s="347"/>
    </row>
    <row r="1192" spans="1:1" s="348" customFormat="1">
      <c r="A1192" s="347"/>
    </row>
    <row r="1193" spans="1:1" s="348" customFormat="1">
      <c r="A1193" s="347"/>
    </row>
    <row r="1194" spans="1:1" s="348" customFormat="1">
      <c r="A1194" s="347"/>
    </row>
    <row r="1195" spans="1:1" s="348" customFormat="1">
      <c r="A1195" s="347"/>
    </row>
    <row r="1196" spans="1:1" s="348" customFormat="1">
      <c r="A1196" s="347"/>
    </row>
    <row r="1197" spans="1:1" s="348" customFormat="1">
      <c r="A1197" s="347"/>
    </row>
    <row r="1198" spans="1:1" s="348" customFormat="1">
      <c r="A1198" s="347"/>
    </row>
    <row r="1199" spans="1:1" s="348" customFormat="1">
      <c r="A1199" s="347"/>
    </row>
    <row r="1200" spans="1:1" s="348" customFormat="1">
      <c r="A1200" s="347"/>
    </row>
    <row r="1201" spans="1:1" s="348" customFormat="1">
      <c r="A1201" s="347"/>
    </row>
    <row r="1202" spans="1:1" s="348" customFormat="1">
      <c r="A1202" s="347"/>
    </row>
    <row r="1203" spans="1:1" s="348" customFormat="1">
      <c r="A1203" s="347"/>
    </row>
    <row r="1204" spans="1:1" s="348" customFormat="1">
      <c r="A1204" s="347"/>
    </row>
    <row r="1205" spans="1:1" s="348" customFormat="1">
      <c r="A1205" s="347"/>
    </row>
    <row r="1206" spans="1:1" s="348" customFormat="1">
      <c r="A1206" s="347"/>
    </row>
    <row r="1207" spans="1:1" s="348" customFormat="1">
      <c r="A1207" s="347"/>
    </row>
    <row r="1208" spans="1:1" s="348" customFormat="1">
      <c r="A1208" s="347"/>
    </row>
    <row r="1209" spans="1:1" s="348" customFormat="1">
      <c r="A1209" s="347"/>
    </row>
    <row r="1210" spans="1:1" s="348" customFormat="1">
      <c r="A1210" s="347"/>
    </row>
    <row r="1211" spans="1:1" s="348" customFormat="1">
      <c r="A1211" s="347"/>
    </row>
    <row r="1212" spans="1:1" s="348" customFormat="1">
      <c r="A1212" s="347"/>
    </row>
    <row r="1213" spans="1:1" s="348" customFormat="1">
      <c r="A1213" s="347"/>
    </row>
    <row r="1214" spans="1:1" s="348" customFormat="1">
      <c r="A1214" s="347"/>
    </row>
    <row r="1215" spans="1:1" s="348" customFormat="1">
      <c r="A1215" s="347"/>
    </row>
    <row r="1216" spans="1:1" s="348" customFormat="1">
      <c r="A1216" s="347"/>
    </row>
    <row r="1217" spans="1:1" s="348" customFormat="1">
      <c r="A1217" s="347"/>
    </row>
    <row r="1218" spans="1:1" s="348" customFormat="1">
      <c r="A1218" s="347"/>
    </row>
    <row r="1219" spans="1:1" s="348" customFormat="1">
      <c r="A1219" s="347"/>
    </row>
    <row r="1220" spans="1:1" s="348" customFormat="1">
      <c r="A1220" s="347"/>
    </row>
    <row r="1221" spans="1:1" s="348" customFormat="1">
      <c r="A1221" s="347"/>
    </row>
    <row r="1222" spans="1:1" s="348" customFormat="1">
      <c r="A1222" s="347"/>
    </row>
    <row r="1223" spans="1:1" s="348" customFormat="1">
      <c r="A1223" s="347"/>
    </row>
    <row r="1224" spans="1:1" s="348" customFormat="1">
      <c r="A1224" s="347"/>
    </row>
    <row r="1225" spans="1:1" s="348" customFormat="1">
      <c r="A1225" s="347"/>
    </row>
    <row r="1226" spans="1:1" s="348" customFormat="1">
      <c r="A1226" s="347"/>
    </row>
    <row r="1227" spans="1:1" s="348" customFormat="1">
      <c r="A1227" s="347"/>
    </row>
    <row r="1228" spans="1:1" s="348" customFormat="1">
      <c r="A1228" s="347"/>
    </row>
    <row r="1229" spans="1:1" s="348" customFormat="1">
      <c r="A1229" s="347"/>
    </row>
    <row r="1230" spans="1:1" s="348" customFormat="1">
      <c r="A1230" s="347"/>
    </row>
    <row r="1231" spans="1:1" s="348" customFormat="1">
      <c r="A1231" s="347"/>
    </row>
    <row r="1232" spans="1:1" s="348" customFormat="1">
      <c r="A1232" s="347"/>
    </row>
    <row r="1233" spans="1:1" s="348" customFormat="1">
      <c r="A1233" s="347"/>
    </row>
    <row r="1234" spans="1:1" s="348" customFormat="1">
      <c r="A1234" s="347"/>
    </row>
    <row r="1235" spans="1:1" s="348" customFormat="1">
      <c r="A1235" s="347"/>
    </row>
    <row r="1236" spans="1:1" s="348" customFormat="1">
      <c r="A1236" s="347"/>
    </row>
    <row r="1237" spans="1:1" s="348" customFormat="1">
      <c r="A1237" s="347"/>
    </row>
    <row r="1238" spans="1:1" s="348" customFormat="1">
      <c r="A1238" s="347"/>
    </row>
    <row r="1239" spans="1:1" s="348" customFormat="1">
      <c r="A1239" s="347"/>
    </row>
    <row r="1240" spans="1:1" s="348" customFormat="1">
      <c r="A1240" s="347"/>
    </row>
    <row r="1241" spans="1:1" s="348" customFormat="1">
      <c r="A1241" s="347"/>
    </row>
    <row r="1242" spans="1:1" s="348" customFormat="1">
      <c r="A1242" s="347"/>
    </row>
    <row r="1243" spans="1:1" s="348" customFormat="1">
      <c r="A1243" s="347"/>
    </row>
    <row r="1244" spans="1:1" s="348" customFormat="1">
      <c r="A1244" s="347"/>
    </row>
    <row r="1245" spans="1:1" s="348" customFormat="1">
      <c r="A1245" s="347"/>
    </row>
    <row r="1246" spans="1:1" s="348" customFormat="1">
      <c r="A1246" s="347"/>
    </row>
    <row r="1247" spans="1:1" s="348" customFormat="1">
      <c r="A1247" s="347"/>
    </row>
    <row r="1248" spans="1:1" s="348" customFormat="1">
      <c r="A1248" s="347"/>
    </row>
    <row r="1249" spans="1:1" s="348" customFormat="1">
      <c r="A1249" s="347"/>
    </row>
    <row r="1250" spans="1:1" s="348" customFormat="1">
      <c r="A1250" s="347"/>
    </row>
    <row r="1251" spans="1:1" s="348" customFormat="1">
      <c r="A1251" s="347"/>
    </row>
    <row r="1252" spans="1:1" s="348" customFormat="1">
      <c r="A1252" s="347"/>
    </row>
    <row r="1253" spans="1:1" s="348" customFormat="1">
      <c r="A1253" s="347"/>
    </row>
    <row r="1254" spans="1:1" s="348" customFormat="1">
      <c r="A1254" s="347"/>
    </row>
    <row r="1255" spans="1:1" s="348" customFormat="1">
      <c r="A1255" s="347"/>
    </row>
    <row r="1256" spans="1:1" s="348" customFormat="1">
      <c r="A1256" s="347"/>
    </row>
    <row r="1257" spans="1:1" s="348" customFormat="1">
      <c r="A1257" s="347"/>
    </row>
    <row r="1258" spans="1:1" s="348" customFormat="1">
      <c r="A1258" s="347"/>
    </row>
    <row r="1259" spans="1:1" s="348" customFormat="1">
      <c r="A1259" s="347"/>
    </row>
    <row r="1260" spans="1:1" s="348" customFormat="1">
      <c r="A1260" s="347"/>
    </row>
    <row r="1261" spans="1:1" s="348" customFormat="1">
      <c r="A1261" s="347"/>
    </row>
    <row r="1262" spans="1:1" s="348" customFormat="1">
      <c r="A1262" s="347"/>
    </row>
    <row r="1263" spans="1:1" s="348" customFormat="1">
      <c r="A1263" s="347"/>
    </row>
    <row r="1264" spans="1:1" s="348" customFormat="1">
      <c r="A1264" s="347"/>
    </row>
    <row r="1265" spans="1:1" s="348" customFormat="1">
      <c r="A1265" s="347"/>
    </row>
    <row r="1266" spans="1:1" s="348" customFormat="1">
      <c r="A1266" s="347"/>
    </row>
    <row r="1267" spans="1:1" s="348" customFormat="1">
      <c r="A1267" s="347"/>
    </row>
    <row r="1268" spans="1:1" s="348" customFormat="1">
      <c r="A1268" s="347"/>
    </row>
    <row r="1269" spans="1:1" s="348" customFormat="1">
      <c r="A1269" s="347"/>
    </row>
    <row r="1270" spans="1:1" s="348" customFormat="1">
      <c r="A1270" s="347"/>
    </row>
    <row r="1271" spans="1:1" s="348" customFormat="1">
      <c r="A1271" s="347"/>
    </row>
    <row r="1272" spans="1:1" s="348" customFormat="1">
      <c r="A1272" s="347"/>
    </row>
    <row r="1273" spans="1:1" s="348" customFormat="1">
      <c r="A1273" s="347"/>
    </row>
    <row r="1274" spans="1:1" s="348" customFormat="1">
      <c r="A1274" s="347"/>
    </row>
    <row r="1275" spans="1:1" s="348" customFormat="1">
      <c r="A1275" s="347"/>
    </row>
    <row r="1276" spans="1:1" s="348" customFormat="1">
      <c r="A1276" s="347"/>
    </row>
    <row r="1277" spans="1:1" s="348" customFormat="1">
      <c r="A1277" s="347"/>
    </row>
    <row r="1278" spans="1:1" s="348" customFormat="1">
      <c r="A1278" s="347"/>
    </row>
    <row r="1279" spans="1:1" s="348" customFormat="1">
      <c r="A1279" s="347"/>
    </row>
    <row r="1280" spans="1:1" s="348" customFormat="1">
      <c r="A1280" s="347"/>
    </row>
    <row r="1281" spans="1:1" s="348" customFormat="1">
      <c r="A1281" s="347"/>
    </row>
    <row r="1282" spans="1:1" s="348" customFormat="1">
      <c r="A1282" s="347"/>
    </row>
    <row r="1283" spans="1:1" s="348" customFormat="1">
      <c r="A1283" s="347"/>
    </row>
    <row r="1284" spans="1:1" s="348" customFormat="1">
      <c r="A1284" s="347"/>
    </row>
    <row r="1285" spans="1:1" s="348" customFormat="1">
      <c r="A1285" s="347"/>
    </row>
    <row r="1286" spans="1:1" s="348" customFormat="1">
      <c r="A1286" s="347"/>
    </row>
    <row r="1287" spans="1:1" s="348" customFormat="1">
      <c r="A1287" s="347"/>
    </row>
    <row r="1288" spans="1:1" s="348" customFormat="1">
      <c r="A1288" s="347"/>
    </row>
    <row r="1289" spans="1:1" s="348" customFormat="1">
      <c r="A1289" s="347"/>
    </row>
    <row r="1290" spans="1:1" s="348" customFormat="1">
      <c r="A1290" s="347"/>
    </row>
    <row r="1291" spans="1:1" s="348" customFormat="1">
      <c r="A1291" s="347"/>
    </row>
    <row r="1292" spans="1:1" s="348" customFormat="1">
      <c r="A1292" s="347"/>
    </row>
    <row r="1293" spans="1:1" s="348" customFormat="1">
      <c r="A1293" s="347"/>
    </row>
    <row r="1294" spans="1:1" s="348" customFormat="1">
      <c r="A1294" s="347"/>
    </row>
    <row r="1295" spans="1:1" s="348" customFormat="1">
      <c r="A1295" s="347"/>
    </row>
    <row r="1296" spans="1:1" s="348" customFormat="1">
      <c r="A1296" s="347"/>
    </row>
    <row r="1297" spans="1:1" s="348" customFormat="1">
      <c r="A1297" s="347"/>
    </row>
    <row r="1298" spans="1:1" s="348" customFormat="1">
      <c r="A1298" s="347"/>
    </row>
    <row r="1299" spans="1:1" s="348" customFormat="1">
      <c r="A1299" s="347"/>
    </row>
    <row r="1300" spans="1:1" s="348" customFormat="1">
      <c r="A1300" s="347"/>
    </row>
    <row r="1301" spans="1:1" s="348" customFormat="1">
      <c r="A1301" s="347"/>
    </row>
    <row r="1302" spans="1:1" s="348" customFormat="1">
      <c r="A1302" s="347"/>
    </row>
    <row r="1303" spans="1:1" s="348" customFormat="1">
      <c r="A1303" s="347"/>
    </row>
    <row r="1304" spans="1:1" s="348" customFormat="1">
      <c r="A1304" s="347"/>
    </row>
    <row r="1305" spans="1:1" s="348" customFormat="1">
      <c r="A1305" s="347"/>
    </row>
    <row r="1306" spans="1:1" s="348" customFormat="1">
      <c r="A1306" s="347"/>
    </row>
    <row r="1307" spans="1:1" s="348" customFormat="1">
      <c r="A1307" s="347"/>
    </row>
    <row r="1308" spans="1:1" s="348" customFormat="1">
      <c r="A1308" s="347"/>
    </row>
    <row r="1309" spans="1:1" s="348" customFormat="1">
      <c r="A1309" s="347"/>
    </row>
    <row r="1310" spans="1:1" s="348" customFormat="1">
      <c r="A1310" s="347"/>
    </row>
    <row r="1311" spans="1:1" s="348" customFormat="1">
      <c r="A1311" s="347"/>
    </row>
    <row r="1312" spans="1:1" s="348" customFormat="1">
      <c r="A1312" s="347"/>
    </row>
    <row r="1313" spans="1:1" s="348" customFormat="1">
      <c r="A1313" s="347"/>
    </row>
    <row r="1314" spans="1:1" s="348" customFormat="1">
      <c r="A1314" s="347"/>
    </row>
    <row r="1315" spans="1:1" s="348" customFormat="1">
      <c r="A1315" s="347"/>
    </row>
    <row r="1316" spans="1:1" s="348" customFormat="1">
      <c r="A1316" s="347"/>
    </row>
    <row r="1317" spans="1:1" s="348" customFormat="1">
      <c r="A1317" s="347"/>
    </row>
    <row r="1318" spans="1:1" s="348" customFormat="1">
      <c r="A1318" s="347"/>
    </row>
    <row r="1319" spans="1:1" s="348" customFormat="1">
      <c r="A1319" s="347"/>
    </row>
    <row r="1320" spans="1:1" s="348" customFormat="1">
      <c r="A1320" s="347"/>
    </row>
    <row r="1321" spans="1:1" s="348" customFormat="1">
      <c r="A1321" s="347"/>
    </row>
    <row r="1322" spans="1:1" s="348" customFormat="1">
      <c r="A1322" s="347"/>
    </row>
    <row r="1323" spans="1:1" s="348" customFormat="1">
      <c r="A1323" s="347"/>
    </row>
    <row r="1324" spans="1:1" s="348" customFormat="1">
      <c r="A1324" s="347"/>
    </row>
    <row r="1325" spans="1:1" s="348" customFormat="1">
      <c r="A1325" s="347"/>
    </row>
    <row r="1326" spans="1:1" s="348" customFormat="1">
      <c r="A1326" s="347"/>
    </row>
  </sheetData>
  <customSheetViews>
    <customSheetView guid="{38CD2C20-855C-4B70-ADA6-5FED1C172A6A}" scale="120" fitToPage="1" hiddenRows="1">
      <pane xSplit="1" ySplit="4" topLeftCell="B23" activePane="bottomRight" state="frozen"/>
      <selection pane="bottomRight" activeCell="F51" sqref="F51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mergeCells count="14">
    <mergeCell ref="C39:D39"/>
    <mergeCell ref="E39:F39"/>
    <mergeCell ref="C55:D55"/>
    <mergeCell ref="E55:F55"/>
    <mergeCell ref="C2:D2"/>
    <mergeCell ref="E2:F2"/>
    <mergeCell ref="C17:D17"/>
    <mergeCell ref="E17:F17"/>
    <mergeCell ref="B31:F31"/>
    <mergeCell ref="B70:F70"/>
    <mergeCell ref="C78:D78"/>
    <mergeCell ref="E78:F78"/>
    <mergeCell ref="C94:D94"/>
    <mergeCell ref="E94:F94"/>
  </mergeCell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5:I38"/>
  <sheetViews>
    <sheetView workbookViewId="0">
      <selection activeCell="G40" sqref="G40"/>
    </sheetView>
  </sheetViews>
  <sheetFormatPr defaultRowHeight="12.75"/>
  <cols>
    <col min="3" max="3" width="39.42578125" customWidth="1"/>
    <col min="4" max="4" width="11.42578125" style="191" bestFit="1" customWidth="1"/>
    <col min="5" max="5" width="7" style="191" bestFit="1" customWidth="1"/>
    <col min="6" max="6" width="8" style="191" bestFit="1" customWidth="1"/>
    <col min="7" max="7" width="11.42578125" bestFit="1" customWidth="1"/>
  </cols>
  <sheetData>
    <row r="5" spans="3:9">
      <c r="C5" s="240" t="s">
        <v>374</v>
      </c>
      <c r="D5" s="241"/>
      <c r="E5" s="241"/>
      <c r="F5" s="241"/>
      <c r="G5" s="241" t="s">
        <v>375</v>
      </c>
      <c r="H5" s="241" t="s">
        <v>376</v>
      </c>
      <c r="I5" s="241" t="s">
        <v>180</v>
      </c>
    </row>
    <row r="6" spans="3:9">
      <c r="C6" s="240"/>
      <c r="D6" s="242"/>
      <c r="E6" s="242"/>
      <c r="F6" s="242"/>
      <c r="G6" s="242">
        <v>42004</v>
      </c>
      <c r="H6" s="242">
        <f>G6</f>
        <v>42004</v>
      </c>
      <c r="I6" s="242">
        <f>H6</f>
        <v>42004</v>
      </c>
    </row>
    <row r="7" spans="3:9">
      <c r="C7" s="240" t="s">
        <v>14</v>
      </c>
      <c r="D7" s="241"/>
      <c r="E7" s="241"/>
      <c r="F7" s="241"/>
      <c r="G7" s="241">
        <v>2013</v>
      </c>
      <c r="H7" s="241">
        <f>G7</f>
        <v>2013</v>
      </c>
      <c r="I7" s="241">
        <f>H7</f>
        <v>2013</v>
      </c>
    </row>
    <row r="8" spans="3:9">
      <c r="C8" s="243" t="s">
        <v>52</v>
      </c>
      <c r="D8" s="251"/>
      <c r="E8" s="251"/>
      <c r="F8" s="251"/>
      <c r="G8" s="251"/>
      <c r="H8" s="251"/>
      <c r="I8" s="251"/>
    </row>
    <row r="9" spans="3:9">
      <c r="C9" s="243" t="s">
        <v>53</v>
      </c>
      <c r="D9" s="251"/>
      <c r="E9" s="251"/>
      <c r="F9" s="251"/>
      <c r="G9" s="251"/>
      <c r="H9" s="251"/>
      <c r="I9" s="251"/>
    </row>
    <row r="10" spans="3:9">
      <c r="C10" s="244" t="s">
        <v>54</v>
      </c>
      <c r="D10" s="274"/>
      <c r="E10" s="274"/>
      <c r="F10" s="274"/>
      <c r="G10" s="274">
        <v>447.5</v>
      </c>
      <c r="H10" s="274">
        <v>11.7</v>
      </c>
      <c r="I10" s="274">
        <f>SUM(G10:H10)</f>
        <v>459.2</v>
      </c>
    </row>
    <row r="11" spans="3:9">
      <c r="C11" s="244" t="s">
        <v>57</v>
      </c>
      <c r="D11" s="274"/>
      <c r="E11" s="274"/>
      <c r="F11" s="274"/>
      <c r="G11" s="274">
        <v>14.5</v>
      </c>
      <c r="H11" s="274">
        <v>-12.1</v>
      </c>
      <c r="I11" s="274">
        <f t="shared" ref="I11:I13" si="0">SUM(G11:H11)</f>
        <v>2.4000000000000004</v>
      </c>
    </row>
    <row r="12" spans="3:9">
      <c r="C12" s="244" t="s">
        <v>59</v>
      </c>
      <c r="D12" s="274"/>
      <c r="E12" s="274"/>
      <c r="F12" s="274"/>
      <c r="G12" s="274">
        <v>53.3</v>
      </c>
      <c r="H12" s="274">
        <v>1.3</v>
      </c>
      <c r="I12" s="274">
        <f t="shared" si="0"/>
        <v>54.599999999999994</v>
      </c>
    </row>
    <row r="13" spans="3:9" ht="13.5" thickBot="1">
      <c r="C13" s="245" t="s">
        <v>58</v>
      </c>
      <c r="D13" s="275"/>
      <c r="E13" s="275"/>
      <c r="F13" s="275"/>
      <c r="G13" s="275">
        <f>4.1+56.4+226.6</f>
        <v>287.10000000000002</v>
      </c>
      <c r="H13" s="275">
        <v>0</v>
      </c>
      <c r="I13" s="275">
        <f t="shared" si="0"/>
        <v>287.10000000000002</v>
      </c>
    </row>
    <row r="14" spans="3:9">
      <c r="C14" s="243" t="s">
        <v>60</v>
      </c>
      <c r="D14" s="276"/>
      <c r="E14" s="276"/>
      <c r="F14" s="276"/>
      <c r="G14" s="276">
        <f t="shared" ref="G14:I14" si="1">SUM(G10:G13)</f>
        <v>802.4</v>
      </c>
      <c r="H14" s="276">
        <f t="shared" si="1"/>
        <v>0.89999999999999969</v>
      </c>
      <c r="I14" s="276">
        <f t="shared" si="1"/>
        <v>803.3</v>
      </c>
    </row>
    <row r="15" spans="3:9">
      <c r="C15" s="246"/>
      <c r="D15" s="274"/>
      <c r="E15" s="274"/>
      <c r="F15" s="274"/>
      <c r="G15" s="274"/>
      <c r="H15" s="274"/>
      <c r="I15" s="274"/>
    </row>
    <row r="16" spans="3:9">
      <c r="C16" s="243" t="s">
        <v>61</v>
      </c>
      <c r="D16" s="274"/>
      <c r="E16" s="274"/>
      <c r="F16" s="274"/>
      <c r="G16" s="274"/>
      <c r="H16" s="274"/>
      <c r="I16" s="274"/>
    </row>
    <row r="17" spans="3:9">
      <c r="C17" s="247" t="s">
        <v>61</v>
      </c>
      <c r="D17" s="274"/>
      <c r="E17" s="274"/>
      <c r="F17" s="274"/>
      <c r="G17" s="274">
        <f>27.1+146.6+128.7+0.4</f>
        <v>302.79999999999995</v>
      </c>
      <c r="H17" s="274">
        <v>0.2</v>
      </c>
      <c r="I17" s="274">
        <f>SUM(G17:H17)</f>
        <v>302.99999999999994</v>
      </c>
    </row>
    <row r="18" spans="3:9" ht="13.5" thickBot="1">
      <c r="C18" s="245" t="s">
        <v>66</v>
      </c>
      <c r="D18" s="275"/>
      <c r="E18" s="275"/>
      <c r="F18" s="275"/>
      <c r="G18" s="275">
        <v>83.1</v>
      </c>
      <c r="H18" s="275">
        <v>0</v>
      </c>
      <c r="I18" s="275">
        <f t="shared" ref="I18" si="2">SUM(G18:H18)</f>
        <v>83.1</v>
      </c>
    </row>
    <row r="19" spans="3:9" ht="13.5" thickBot="1">
      <c r="C19" s="248" t="s">
        <v>67</v>
      </c>
      <c r="D19" s="277"/>
      <c r="E19" s="277"/>
      <c r="F19" s="277"/>
      <c r="G19" s="277">
        <f t="shared" ref="G19:H19" si="3">SUM(G17:G18)</f>
        <v>385.9</v>
      </c>
      <c r="H19" s="277">
        <f t="shared" si="3"/>
        <v>0.2</v>
      </c>
      <c r="I19" s="277">
        <f t="shared" ref="I19" si="4">SUM(I17:I18)</f>
        <v>386.09999999999991</v>
      </c>
    </row>
    <row r="20" spans="3:9" ht="13.5" thickBot="1">
      <c r="C20" s="248" t="s">
        <v>68</v>
      </c>
      <c r="D20" s="277"/>
      <c r="E20" s="277"/>
      <c r="F20" s="277"/>
      <c r="G20" s="277">
        <f t="shared" ref="G20:H20" si="5">G14+G19</f>
        <v>1188.3</v>
      </c>
      <c r="H20" s="277">
        <f t="shared" si="5"/>
        <v>1.0999999999999996</v>
      </c>
      <c r="I20" s="277">
        <f t="shared" ref="I20" si="6">I14+I19</f>
        <v>1189.3999999999999</v>
      </c>
    </row>
    <row r="21" spans="3:9">
      <c r="C21" s="246"/>
      <c r="D21" s="274"/>
      <c r="E21" s="274"/>
      <c r="F21" s="274"/>
      <c r="G21" s="274"/>
      <c r="H21" s="274"/>
      <c r="I21" s="274"/>
    </row>
    <row r="22" spans="3:9">
      <c r="C22" s="243" t="s">
        <v>69</v>
      </c>
      <c r="D22" s="274"/>
      <c r="E22" s="274"/>
      <c r="F22" s="274"/>
      <c r="G22" s="274"/>
      <c r="H22" s="274"/>
      <c r="I22" s="274"/>
    </row>
    <row r="23" spans="3:9">
      <c r="C23" s="243" t="s">
        <v>70</v>
      </c>
      <c r="D23" s="276"/>
      <c r="E23" s="276"/>
      <c r="F23" s="276"/>
      <c r="G23" s="276">
        <v>423.8</v>
      </c>
      <c r="H23" s="276">
        <v>0</v>
      </c>
      <c r="I23" s="276">
        <f t="shared" ref="I23:I33" si="7">SUM(G23:H23)</f>
        <v>423.8</v>
      </c>
    </row>
    <row r="24" spans="3:9">
      <c r="C24" s="246"/>
      <c r="D24" s="274"/>
      <c r="E24" s="274"/>
      <c r="F24" s="274"/>
      <c r="G24" s="274"/>
      <c r="H24" s="274"/>
      <c r="I24" s="274"/>
    </row>
    <row r="25" spans="3:9">
      <c r="C25" s="243" t="s">
        <v>71</v>
      </c>
      <c r="D25" s="274"/>
      <c r="E25" s="274"/>
      <c r="F25" s="274"/>
      <c r="G25" s="274"/>
      <c r="H25" s="274"/>
      <c r="I25" s="274"/>
    </row>
    <row r="26" spans="3:9">
      <c r="C26" s="247" t="s">
        <v>72</v>
      </c>
      <c r="D26" s="274"/>
      <c r="E26" s="274"/>
      <c r="F26" s="274"/>
      <c r="G26" s="274">
        <v>271.89999999999998</v>
      </c>
      <c r="H26" s="274">
        <f>-0.9-0.2</f>
        <v>-1.1000000000000001</v>
      </c>
      <c r="I26" s="274">
        <f t="shared" si="7"/>
        <v>270.79999999999995</v>
      </c>
    </row>
    <row r="27" spans="3:9">
      <c r="C27" s="247" t="s">
        <v>74</v>
      </c>
      <c r="D27" s="274"/>
      <c r="E27" s="274"/>
      <c r="F27" s="274"/>
      <c r="G27" s="274">
        <v>83.3</v>
      </c>
      <c r="H27" s="274">
        <v>1.7</v>
      </c>
      <c r="I27" s="274">
        <f>SUM(G27:H27)</f>
        <v>85</v>
      </c>
    </row>
    <row r="28" spans="3:9" ht="13.5" thickBot="1">
      <c r="C28" s="245" t="s">
        <v>73</v>
      </c>
      <c r="D28" s="275"/>
      <c r="E28" s="275"/>
      <c r="F28" s="275"/>
      <c r="G28" s="275">
        <f>0.1+45.9+36.1</f>
        <v>82.1</v>
      </c>
      <c r="H28" s="275">
        <v>0</v>
      </c>
      <c r="I28" s="275">
        <f t="shared" si="7"/>
        <v>82.1</v>
      </c>
    </row>
    <row r="29" spans="3:9">
      <c r="C29" s="243" t="s">
        <v>76</v>
      </c>
      <c r="D29" s="276"/>
      <c r="E29" s="276"/>
      <c r="F29" s="276"/>
      <c r="G29" s="276">
        <f t="shared" ref="G29:I29" si="8">SUM(G26:G28)</f>
        <v>437.29999999999995</v>
      </c>
      <c r="H29" s="276">
        <f t="shared" si="8"/>
        <v>0.59999999999999987</v>
      </c>
      <c r="I29" s="276">
        <f t="shared" si="8"/>
        <v>437.9</v>
      </c>
    </row>
    <row r="30" spans="3:9">
      <c r="C30" s="246"/>
      <c r="D30" s="274"/>
      <c r="E30" s="274"/>
      <c r="F30" s="274"/>
      <c r="G30" s="274"/>
      <c r="H30" s="274"/>
      <c r="I30" s="274"/>
    </row>
    <row r="31" spans="3:9">
      <c r="C31" s="243" t="s">
        <v>77</v>
      </c>
      <c r="D31" s="274"/>
      <c r="E31" s="274"/>
      <c r="F31" s="274"/>
      <c r="G31" s="274"/>
      <c r="H31" s="274"/>
      <c r="I31" s="274"/>
    </row>
    <row r="32" spans="3:9">
      <c r="C32" s="247" t="s">
        <v>81</v>
      </c>
      <c r="D32" s="274"/>
      <c r="E32" s="274"/>
      <c r="F32" s="274"/>
      <c r="G32" s="274">
        <v>88.6</v>
      </c>
      <c r="H32" s="274">
        <v>0.5</v>
      </c>
      <c r="I32" s="274">
        <f t="shared" si="7"/>
        <v>89.1</v>
      </c>
    </row>
    <row r="33" spans="3:9" ht="13.5" thickBot="1">
      <c r="C33" s="245" t="s">
        <v>377</v>
      </c>
      <c r="D33" s="275"/>
      <c r="E33" s="275"/>
      <c r="F33" s="275"/>
      <c r="G33" s="275">
        <f>9.5+8.3+8.4+167.4+45</f>
        <v>238.60000000000002</v>
      </c>
      <c r="H33" s="275">
        <v>0</v>
      </c>
      <c r="I33" s="275">
        <f t="shared" si="7"/>
        <v>238.60000000000002</v>
      </c>
    </row>
    <row r="34" spans="3:9" ht="13.5" thickBot="1">
      <c r="C34" s="248" t="s">
        <v>84</v>
      </c>
      <c r="D34" s="277"/>
      <c r="E34" s="277"/>
      <c r="F34" s="277"/>
      <c r="G34" s="277">
        <f t="shared" ref="G34:H34" si="9">SUM(G32:G33)</f>
        <v>327.20000000000005</v>
      </c>
      <c r="H34" s="277">
        <f t="shared" si="9"/>
        <v>0.5</v>
      </c>
      <c r="I34" s="277">
        <f t="shared" ref="I34" si="10">SUM(I32:I33)</f>
        <v>327.70000000000005</v>
      </c>
    </row>
    <row r="35" spans="3:9" ht="13.5" thickBot="1">
      <c r="C35" s="248" t="s">
        <v>85</v>
      </c>
      <c r="D35" s="277"/>
      <c r="E35" s="277"/>
      <c r="F35" s="277"/>
      <c r="G35" s="277">
        <f t="shared" ref="G35:H35" si="11">G29+G34</f>
        <v>764.5</v>
      </c>
      <c r="H35" s="277">
        <f t="shared" si="11"/>
        <v>1.0999999999999999</v>
      </c>
      <c r="I35" s="277">
        <f t="shared" ref="I35" si="12">I29+I34</f>
        <v>765.6</v>
      </c>
    </row>
    <row r="36" spans="3:9" ht="13.5" thickBot="1">
      <c r="C36" s="248" t="s">
        <v>86</v>
      </c>
      <c r="D36" s="277"/>
      <c r="E36" s="277"/>
      <c r="F36" s="277"/>
      <c r="G36" s="277">
        <f t="shared" ref="G36:H36" si="13">G23+G35</f>
        <v>1188.3</v>
      </c>
      <c r="H36" s="277">
        <f t="shared" si="13"/>
        <v>1.0999999999999999</v>
      </c>
      <c r="I36" s="277">
        <f t="shared" ref="I36" si="14">I23+I35</f>
        <v>1189.4000000000001</v>
      </c>
    </row>
    <row r="37" spans="3:9">
      <c r="C37" s="249"/>
      <c r="D37" s="278"/>
      <c r="E37" s="278"/>
      <c r="F37" s="278"/>
      <c r="G37" s="278"/>
      <c r="H37" s="278"/>
      <c r="I37" s="278"/>
    </row>
    <row r="38" spans="3:9">
      <c r="C38" s="249"/>
      <c r="D38" s="278"/>
      <c r="E38" s="278"/>
      <c r="F38" s="278"/>
      <c r="G38" s="278">
        <f t="shared" ref="G38:H38" si="15">G36-G20</f>
        <v>0</v>
      </c>
      <c r="H38" s="278">
        <f t="shared" si="15"/>
        <v>0</v>
      </c>
      <c r="I38" s="278">
        <f t="shared" ref="I38" si="16">I36-I20</f>
        <v>0</v>
      </c>
    </row>
  </sheetData>
  <customSheetViews>
    <customSheetView guid="{38CD2C20-855C-4B70-ADA6-5FED1C172A6A}">
      <selection activeCell="D24" sqref="D2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ignoredErrors>
    <ignoredError sqref="I9:I12 I18 I23 I27 I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4"/>
    <pageSetUpPr fitToPage="1"/>
  </sheetPr>
  <dimension ref="B5:T45"/>
  <sheetViews>
    <sheetView workbookViewId="0">
      <selection activeCell="S44" sqref="S44"/>
    </sheetView>
  </sheetViews>
  <sheetFormatPr defaultColWidth="9.140625" defaultRowHeight="12.75"/>
  <cols>
    <col min="1" max="1" width="9.140625" style="1"/>
    <col min="2" max="2" width="9.140625" style="23"/>
    <col min="3" max="3" width="20.140625" style="1" customWidth="1"/>
    <col min="4" max="4" width="9.140625" style="1" hidden="1" customWidth="1"/>
    <col min="5" max="9" width="0" style="1" hidden="1" customWidth="1"/>
    <col min="10" max="10" width="30.140625" style="1" hidden="1" customWidth="1"/>
    <col min="11" max="11" width="0" style="1" hidden="1" customWidth="1"/>
    <col min="12" max="12" width="0" style="23" hidden="1" customWidth="1"/>
    <col min="13" max="13" width="20.140625" style="1" hidden="1" customWidth="1"/>
    <col min="14" max="14" width="11.7109375" style="1" customWidth="1"/>
    <col min="15" max="16" width="9.140625" style="1"/>
    <col min="17" max="17" width="0" style="1" hidden="1" customWidth="1"/>
    <col min="18" max="16384" width="9.140625" style="1"/>
  </cols>
  <sheetData>
    <row r="5" spans="2:20">
      <c r="B5" s="23" t="s">
        <v>24</v>
      </c>
      <c r="C5" s="20" t="s">
        <v>87</v>
      </c>
      <c r="D5" s="21" t="s">
        <v>13</v>
      </c>
      <c r="E5" s="22" t="s">
        <v>378</v>
      </c>
      <c r="L5" s="23" t="s">
        <v>24</v>
      </c>
      <c r="M5" s="66" t="s">
        <v>87</v>
      </c>
      <c r="N5" s="21" t="s">
        <v>163</v>
      </c>
      <c r="O5" s="67" t="s">
        <v>175</v>
      </c>
    </row>
    <row r="6" spans="2:20">
      <c r="C6" s="20" t="s">
        <v>14</v>
      </c>
      <c r="D6" s="21">
        <v>2013</v>
      </c>
      <c r="E6" s="22">
        <v>2013</v>
      </c>
      <c r="G6" s="101" t="s">
        <v>171</v>
      </c>
      <c r="M6" s="66" t="s">
        <v>14</v>
      </c>
      <c r="N6" s="21">
        <v>2013</v>
      </c>
      <c r="O6" s="67">
        <v>2013</v>
      </c>
      <c r="Q6" s="101" t="s">
        <v>171</v>
      </c>
    </row>
    <row r="7" spans="2:20">
      <c r="C7" s="106" t="s">
        <v>1</v>
      </c>
      <c r="D7" s="109">
        <f>D20+D33</f>
        <v>105.1</v>
      </c>
      <c r="E7" s="73">
        <f>E20+E33</f>
        <v>152</v>
      </c>
      <c r="G7" s="102">
        <f>E7-D7</f>
        <v>46.900000000000006</v>
      </c>
      <c r="M7" s="106" t="s">
        <v>1</v>
      </c>
      <c r="N7" s="109">
        <f>N20+N33</f>
        <v>105</v>
      </c>
      <c r="O7" s="109">
        <f>O20+O33</f>
        <v>257</v>
      </c>
      <c r="Q7" s="102">
        <f>O7-N7</f>
        <v>152</v>
      </c>
    </row>
    <row r="8" spans="2:20">
      <c r="C8" s="107" t="s">
        <v>2</v>
      </c>
      <c r="D8" s="109">
        <f t="shared" ref="D8:E8" si="0">D21+D34</f>
        <v>0.99999999999999978</v>
      </c>
      <c r="E8" s="74">
        <f t="shared" si="0"/>
        <v>3.3</v>
      </c>
      <c r="G8" s="102">
        <f t="shared" ref="G8:G16" si="1">E8-D8</f>
        <v>2.2999999999999998</v>
      </c>
      <c r="M8" s="107" t="s">
        <v>2</v>
      </c>
      <c r="N8" s="109">
        <f t="shared" ref="N8:O8" si="2">N21+N34</f>
        <v>3.5999999999999996</v>
      </c>
      <c r="O8" s="109">
        <f t="shared" si="2"/>
        <v>6.9</v>
      </c>
      <c r="Q8" s="102">
        <f t="shared" ref="Q8" si="3">O8-N8</f>
        <v>3.3000000000000007</v>
      </c>
    </row>
    <row r="9" spans="2:20">
      <c r="C9" s="106" t="s">
        <v>88</v>
      </c>
      <c r="D9" s="109">
        <f>(D8/D7)*100</f>
        <v>0.95147478591817292</v>
      </c>
      <c r="E9" s="74">
        <f>(E8/E7)*100</f>
        <v>2.1710526315789473</v>
      </c>
      <c r="G9" s="102"/>
      <c r="M9" s="106" t="s">
        <v>88</v>
      </c>
      <c r="N9" s="109">
        <f>(N8/N7)*100</f>
        <v>3.4285714285714279</v>
      </c>
      <c r="O9" s="109">
        <f>(O8/O7)*100</f>
        <v>2.6848249027237356</v>
      </c>
      <c r="Q9" s="102"/>
    </row>
    <row r="10" spans="2:20">
      <c r="C10" s="107" t="s">
        <v>4</v>
      </c>
      <c r="D10" s="109">
        <f t="shared" ref="D10:E10" si="4">D23+D36</f>
        <v>0</v>
      </c>
      <c r="E10" s="74">
        <f t="shared" si="4"/>
        <v>0.10000000000000009</v>
      </c>
      <c r="G10" s="102">
        <f t="shared" si="1"/>
        <v>0.10000000000000009</v>
      </c>
      <c r="M10" s="107" t="s">
        <v>4</v>
      </c>
      <c r="N10" s="109">
        <f t="shared" ref="N10:O10" si="5">N23+N36</f>
        <v>-3.6</v>
      </c>
      <c r="O10" s="109">
        <f t="shared" si="5"/>
        <v>-3.5</v>
      </c>
      <c r="Q10" s="102">
        <f t="shared" ref="Q10" si="6">O10-N10</f>
        <v>0.10000000000000009</v>
      </c>
    </row>
    <row r="11" spans="2:20">
      <c r="C11" s="107" t="s">
        <v>89</v>
      </c>
      <c r="D11" s="109">
        <f>(D10/D7)*100</f>
        <v>0</v>
      </c>
      <c r="E11" s="74">
        <f>(E10/E7)*100</f>
        <v>6.5789473684210592E-2</v>
      </c>
      <c r="G11" s="102"/>
      <c r="M11" s="107" t="s">
        <v>89</v>
      </c>
      <c r="N11" s="109">
        <f>(N10/N7)*100</f>
        <v>-3.4285714285714288</v>
      </c>
      <c r="O11" s="109">
        <f>(O10/O7)*100</f>
        <v>-1.3618677042801557</v>
      </c>
      <c r="Q11" s="102"/>
    </row>
    <row r="12" spans="2:20">
      <c r="C12" s="107" t="s">
        <v>6</v>
      </c>
      <c r="D12" s="109">
        <f t="shared" ref="D12:E12" si="7">D25+D38</f>
        <v>-3.6</v>
      </c>
      <c r="E12" s="74">
        <f t="shared" si="7"/>
        <v>-3</v>
      </c>
      <c r="G12" s="102">
        <f t="shared" si="1"/>
        <v>0.60000000000000009</v>
      </c>
      <c r="M12" s="107" t="s">
        <v>6</v>
      </c>
      <c r="N12" s="109">
        <f t="shared" ref="N12:O12" si="8">N25+N38</f>
        <v>-1.9000000000000001</v>
      </c>
      <c r="O12" s="109">
        <f t="shared" si="8"/>
        <v>-4.8999999999999995</v>
      </c>
      <c r="Q12" s="102">
        <f t="shared" ref="Q12" si="9">O12-N12</f>
        <v>-2.9999999999999991</v>
      </c>
    </row>
    <row r="13" spans="2:20">
      <c r="C13" s="106" t="s">
        <v>90</v>
      </c>
      <c r="D13" s="109">
        <f>(D12/D7)*100</f>
        <v>-3.4253092293054239</v>
      </c>
      <c r="E13" s="74">
        <f>(E12/E7)*100</f>
        <v>-1.9736842105263157</v>
      </c>
      <c r="G13" s="102"/>
      <c r="M13" s="106" t="s">
        <v>90</v>
      </c>
      <c r="N13" s="109">
        <f>(N12/N7)*100</f>
        <v>-1.8095238095238095</v>
      </c>
      <c r="O13" s="109">
        <f>(O12/O7)*100</f>
        <v>-1.9066147859922178</v>
      </c>
      <c r="Q13" s="102"/>
    </row>
    <row r="14" spans="2:20">
      <c r="C14" s="107" t="s">
        <v>8</v>
      </c>
      <c r="D14" s="109">
        <f t="shared" ref="D14:E14" si="10">D27+D40</f>
        <v>-4.7</v>
      </c>
      <c r="E14" s="74">
        <f t="shared" si="10"/>
        <v>-6.2</v>
      </c>
      <c r="G14" s="102">
        <f t="shared" si="1"/>
        <v>-1.5</v>
      </c>
      <c r="M14" s="107" t="s">
        <v>8</v>
      </c>
      <c r="N14" s="109">
        <f t="shared" ref="N14:O14" si="11">N27+N40</f>
        <v>-9.1</v>
      </c>
      <c r="O14" s="109">
        <f t="shared" si="11"/>
        <v>-15.3</v>
      </c>
      <c r="Q14" s="102">
        <f t="shared" ref="Q14" si="12">O14-N14</f>
        <v>-6.2000000000000011</v>
      </c>
      <c r="T14"/>
    </row>
    <row r="15" spans="2:20">
      <c r="C15" s="107" t="s">
        <v>9</v>
      </c>
      <c r="D15" s="109">
        <f>(D14/D7)*100</f>
        <v>-4.471931493815414</v>
      </c>
      <c r="E15" s="74">
        <f>(E14/E7)*100</f>
        <v>-4.0789473684210531</v>
      </c>
      <c r="G15" s="102"/>
      <c r="M15" s="107" t="s">
        <v>9</v>
      </c>
      <c r="N15" s="109">
        <f>(N14/N7)*100</f>
        <v>-8.6666666666666679</v>
      </c>
      <c r="O15" s="109">
        <f>(O14/O7)*100</f>
        <v>-5.9533073929961091</v>
      </c>
      <c r="Q15" s="102"/>
    </row>
    <row r="16" spans="2:20">
      <c r="C16" s="107" t="s">
        <v>22</v>
      </c>
      <c r="D16" s="110" t="e">
        <f>D29+D42</f>
        <v>#REF!</v>
      </c>
      <c r="E16" s="9">
        <f>E29+E42</f>
        <v>132500</v>
      </c>
      <c r="G16" s="123" t="e">
        <f t="shared" si="1"/>
        <v>#REF!</v>
      </c>
      <c r="M16" s="107" t="s">
        <v>22</v>
      </c>
      <c r="N16" s="110">
        <f>N29+N42</f>
        <v>90900</v>
      </c>
      <c r="O16" s="110">
        <f>O29+O42</f>
        <v>223400</v>
      </c>
      <c r="Q16" s="123">
        <f t="shared" ref="Q16" si="13">O16-N16</f>
        <v>132500</v>
      </c>
    </row>
    <row r="17" spans="2:17">
      <c r="C17" s="108"/>
      <c r="D17" s="108"/>
      <c r="M17" s="108"/>
      <c r="N17" s="108"/>
    </row>
    <row r="18" spans="2:17">
      <c r="B18" s="23" t="s">
        <v>29</v>
      </c>
      <c r="C18" s="66" t="s">
        <v>87</v>
      </c>
      <c r="D18" s="21" t="s">
        <v>13</v>
      </c>
      <c r="E18" s="67" t="s">
        <v>91</v>
      </c>
      <c r="L18" s="23" t="s">
        <v>29</v>
      </c>
      <c r="M18" s="66" t="s">
        <v>87</v>
      </c>
      <c r="N18" s="21" t="str">
        <f>N5</f>
        <v>Oct-Dec</v>
      </c>
      <c r="O18" s="67" t="s">
        <v>175</v>
      </c>
    </row>
    <row r="19" spans="2:17">
      <c r="C19" s="20" t="s">
        <v>14</v>
      </c>
      <c r="D19" s="21">
        <v>2013</v>
      </c>
      <c r="E19" s="22">
        <v>2013</v>
      </c>
      <c r="G19" s="101" t="s">
        <v>171</v>
      </c>
      <c r="J19" s="114" t="s">
        <v>168</v>
      </c>
      <c r="K19" s="115">
        <f>213378</f>
        <v>213378</v>
      </c>
      <c r="M19" s="66" t="s">
        <v>14</v>
      </c>
      <c r="N19" s="21">
        <v>2013</v>
      </c>
      <c r="O19" s="67">
        <v>2013</v>
      </c>
      <c r="Q19" s="101" t="s">
        <v>171</v>
      </c>
    </row>
    <row r="20" spans="2:17">
      <c r="B20" s="105"/>
      <c r="C20" s="106" t="s">
        <v>1</v>
      </c>
      <c r="D20" s="109">
        <v>63.9</v>
      </c>
      <c r="E20" s="109">
        <v>90</v>
      </c>
      <c r="G20" s="102">
        <f>E20-D20</f>
        <v>26.1</v>
      </c>
      <c r="J20" s="116" t="s">
        <v>169</v>
      </c>
      <c r="K20" s="117">
        <v>1680</v>
      </c>
      <c r="L20" s="105"/>
      <c r="M20" s="106" t="s">
        <v>1</v>
      </c>
      <c r="N20" s="109">
        <v>64.599999999999994</v>
      </c>
      <c r="O20" s="109">
        <v>154.6</v>
      </c>
      <c r="Q20" s="102">
        <f>O20-N20</f>
        <v>90</v>
      </c>
    </row>
    <row r="21" spans="2:17">
      <c r="B21" s="105"/>
      <c r="C21" s="107" t="s">
        <v>2</v>
      </c>
      <c r="D21" s="109">
        <v>2.2999999999999998</v>
      </c>
      <c r="E21" s="109">
        <v>4.3</v>
      </c>
      <c r="G21" s="102">
        <f t="shared" ref="G21:G29" si="14">E21-D21</f>
        <v>2</v>
      </c>
      <c r="J21" s="118"/>
      <c r="K21" s="119">
        <f>SUM(K19:K20)</f>
        <v>215058</v>
      </c>
      <c r="L21" s="105"/>
      <c r="M21" s="107" t="s">
        <v>2</v>
      </c>
      <c r="N21" s="109">
        <v>4.0999999999999996</v>
      </c>
      <c r="O21" s="109">
        <v>8.4</v>
      </c>
      <c r="Q21" s="102">
        <f t="shared" ref="Q21" si="15">O21-N21</f>
        <v>4.3000000000000007</v>
      </c>
    </row>
    <row r="22" spans="2:17">
      <c r="B22" s="105"/>
      <c r="C22" s="106" t="s">
        <v>88</v>
      </c>
      <c r="D22" s="109">
        <v>3.5993740219092332</v>
      </c>
      <c r="E22" s="109">
        <f>(E21/E20)*100</f>
        <v>4.7777777777777777</v>
      </c>
      <c r="G22" s="102"/>
      <c r="J22" s="116" t="s">
        <v>170</v>
      </c>
      <c r="K22" s="117">
        <v>133482</v>
      </c>
      <c r="L22" s="105"/>
      <c r="M22" s="106" t="s">
        <v>88</v>
      </c>
      <c r="N22" s="109">
        <v>6.3</v>
      </c>
      <c r="O22" s="109">
        <f>(O21/O20)*100</f>
        <v>5.4333764553686938</v>
      </c>
      <c r="Q22" s="102"/>
    </row>
    <row r="23" spans="2:17">
      <c r="B23" s="105"/>
      <c r="C23" s="107" t="s">
        <v>4</v>
      </c>
      <c r="D23" s="109">
        <v>2.2000000000000002</v>
      </c>
      <c r="E23" s="109">
        <v>3.1</v>
      </c>
      <c r="G23" s="102">
        <f t="shared" si="14"/>
        <v>0.89999999999999991</v>
      </c>
      <c r="J23" s="116" t="s">
        <v>166</v>
      </c>
      <c r="K23" s="120">
        <f>K21-K22</f>
        <v>81576</v>
      </c>
      <c r="L23" s="105"/>
      <c r="M23" s="107" t="s">
        <v>4</v>
      </c>
      <c r="N23" s="109">
        <v>2.4</v>
      </c>
      <c r="O23" s="109">
        <v>5.5</v>
      </c>
      <c r="Q23" s="102">
        <f t="shared" ref="Q23" si="16">O23-N23</f>
        <v>3.1</v>
      </c>
    </row>
    <row r="24" spans="2:17">
      <c r="B24" s="105"/>
      <c r="C24" s="107" t="s">
        <v>5</v>
      </c>
      <c r="D24" s="109">
        <v>3.4428794992175278</v>
      </c>
      <c r="E24" s="109">
        <f>(E23/E20)*100</f>
        <v>3.4444444444444446</v>
      </c>
      <c r="G24" s="102"/>
      <c r="J24" s="121" t="s">
        <v>167</v>
      </c>
      <c r="K24" s="122">
        <v>81500</v>
      </c>
      <c r="L24" s="105"/>
      <c r="M24" s="107" t="s">
        <v>5</v>
      </c>
      <c r="N24" s="109">
        <v>3.7</v>
      </c>
      <c r="O24" s="109">
        <f>(O23/O20)*100</f>
        <v>3.5575679172056924</v>
      </c>
      <c r="Q24" s="102"/>
    </row>
    <row r="25" spans="2:17">
      <c r="B25" s="105"/>
      <c r="C25" s="107" t="s">
        <v>6</v>
      </c>
      <c r="D25" s="109">
        <v>-0.9</v>
      </c>
      <c r="E25" s="109">
        <v>0</v>
      </c>
      <c r="G25" s="102">
        <f t="shared" si="14"/>
        <v>0.9</v>
      </c>
      <c r="L25" s="105"/>
      <c r="M25" s="107" t="s">
        <v>6</v>
      </c>
      <c r="N25" s="109">
        <v>0.2</v>
      </c>
      <c r="O25" s="109">
        <v>0.2</v>
      </c>
      <c r="Q25" s="102">
        <f t="shared" ref="Q25" si="17">O25-N25</f>
        <v>0</v>
      </c>
    </row>
    <row r="26" spans="2:17">
      <c r="B26" s="105"/>
      <c r="C26" s="106" t="s">
        <v>90</v>
      </c>
      <c r="D26" s="109">
        <v>-1.4084507042253522</v>
      </c>
      <c r="E26" s="109">
        <f>(E25/E20)*100</f>
        <v>0</v>
      </c>
      <c r="G26" s="102"/>
      <c r="L26" s="105"/>
      <c r="M26" s="106" t="s">
        <v>90</v>
      </c>
      <c r="N26" s="109">
        <v>0.3</v>
      </c>
      <c r="O26" s="109">
        <f>(O25/O20)*100</f>
        <v>0.12936610608020699</v>
      </c>
      <c r="Q26" s="102"/>
    </row>
    <row r="27" spans="2:17">
      <c r="B27" s="105"/>
      <c r="C27" s="107" t="s">
        <v>8</v>
      </c>
      <c r="D27" s="109">
        <v>-1.1000000000000001</v>
      </c>
      <c r="E27" s="109">
        <v>-1.2</v>
      </c>
      <c r="G27" s="102">
        <f t="shared" si="14"/>
        <v>-9.9999999999999867E-2</v>
      </c>
      <c r="L27" s="105"/>
      <c r="M27" s="107" t="s">
        <v>8</v>
      </c>
      <c r="N27" s="109">
        <v>-1.5</v>
      </c>
      <c r="O27" s="109">
        <v>-2.7</v>
      </c>
      <c r="Q27" s="102">
        <f t="shared" ref="Q27" si="18">O27-N27</f>
        <v>-1.2000000000000002</v>
      </c>
    </row>
    <row r="28" spans="2:17">
      <c r="B28" s="105"/>
      <c r="C28" s="107" t="s">
        <v>9</v>
      </c>
      <c r="D28" s="109">
        <v>-1.7214397496087639</v>
      </c>
      <c r="E28" s="109">
        <f>(E27/E20)*100</f>
        <v>-1.3333333333333333</v>
      </c>
      <c r="G28" s="102"/>
      <c r="L28" s="105"/>
      <c r="M28" s="107" t="s">
        <v>9</v>
      </c>
      <c r="N28" s="109">
        <f>(N27/N20)*100</f>
        <v>-2.321981424148607</v>
      </c>
      <c r="O28" s="109">
        <f>(O27/O20)*100</f>
        <v>-1.7464424320827943</v>
      </c>
      <c r="Q28" s="102"/>
    </row>
    <row r="29" spans="2:17">
      <c r="B29" s="105"/>
      <c r="C29" s="107" t="s">
        <v>22</v>
      </c>
      <c r="D29" s="9">
        <v>57900</v>
      </c>
      <c r="E29" s="9">
        <v>81500</v>
      </c>
      <c r="G29" s="123">
        <f t="shared" si="14"/>
        <v>23600</v>
      </c>
      <c r="L29" s="105"/>
      <c r="M29" s="107" t="s">
        <v>22</v>
      </c>
      <c r="N29" s="110">
        <v>58200</v>
      </c>
      <c r="O29" s="110">
        <v>139700</v>
      </c>
      <c r="Q29" s="123">
        <f t="shared" ref="Q29" si="19">O29-N29</f>
        <v>81500</v>
      </c>
    </row>
    <row r="30" spans="2:17">
      <c r="B30" s="105"/>
      <c r="C30" s="108"/>
      <c r="L30" s="105"/>
      <c r="M30" s="108"/>
    </row>
    <row r="31" spans="2:17">
      <c r="B31" s="23" t="s">
        <v>32</v>
      </c>
      <c r="C31" s="66" t="s">
        <v>87</v>
      </c>
      <c r="D31" s="21" t="s">
        <v>13</v>
      </c>
      <c r="E31" s="67" t="s">
        <v>91</v>
      </c>
      <c r="L31" s="23" t="s">
        <v>32</v>
      </c>
      <c r="M31" s="66" t="s">
        <v>87</v>
      </c>
      <c r="N31" s="21" t="str">
        <f>N18</f>
        <v>Oct-Dec</v>
      </c>
      <c r="O31" s="67" t="s">
        <v>175</v>
      </c>
    </row>
    <row r="32" spans="2:17">
      <c r="C32" s="20" t="s">
        <v>14</v>
      </c>
      <c r="D32" s="21">
        <v>2013</v>
      </c>
      <c r="E32" s="22">
        <v>2013</v>
      </c>
      <c r="G32" s="101" t="s">
        <v>171</v>
      </c>
      <c r="M32" s="66" t="s">
        <v>14</v>
      </c>
      <c r="N32" s="21">
        <v>2013</v>
      </c>
      <c r="O32" s="67">
        <v>2013</v>
      </c>
    </row>
    <row r="33" spans="2:17">
      <c r="B33" s="105"/>
      <c r="C33" s="106" t="s">
        <v>1</v>
      </c>
      <c r="D33" s="109">
        <v>41.2</v>
      </c>
      <c r="E33" s="73">
        <v>62</v>
      </c>
      <c r="G33" s="102">
        <f>E33-D33</f>
        <v>20.799999999999997</v>
      </c>
      <c r="L33" s="105"/>
      <c r="M33" s="106" t="s">
        <v>1</v>
      </c>
      <c r="N33" s="109">
        <v>40.4</v>
      </c>
      <c r="O33" s="109">
        <v>102.4</v>
      </c>
      <c r="Q33" s="96">
        <f>N33-'Tables Front Section excl acq'!C96</f>
        <v>-2.8999999999999844</v>
      </c>
    </row>
    <row r="34" spans="2:17">
      <c r="B34" s="105"/>
      <c r="C34" s="107" t="s">
        <v>2</v>
      </c>
      <c r="D34" s="109">
        <v>-1.3</v>
      </c>
      <c r="E34" s="74">
        <v>-1</v>
      </c>
      <c r="G34" s="102">
        <f t="shared" ref="G34:G42" si="20">E34-D34</f>
        <v>0.30000000000000004</v>
      </c>
      <c r="L34" s="105"/>
      <c r="M34" s="107" t="s">
        <v>2</v>
      </c>
      <c r="N34" s="109">
        <v>-0.5</v>
      </c>
      <c r="O34" s="109">
        <v>-1.5</v>
      </c>
      <c r="Q34" s="96">
        <f>N34-'Tables Front Section excl acq'!C97</f>
        <v>1</v>
      </c>
    </row>
    <row r="35" spans="2:17">
      <c r="B35" s="105"/>
      <c r="C35" s="106" t="s">
        <v>88</v>
      </c>
      <c r="D35" s="109">
        <f>(D34/D33)*100</f>
        <v>-3.1553398058252426</v>
      </c>
      <c r="E35" s="74">
        <f>(E34/E33)*100</f>
        <v>-1.6129032258064515</v>
      </c>
      <c r="G35" s="102"/>
      <c r="L35" s="105"/>
      <c r="M35" s="106" t="s">
        <v>88</v>
      </c>
      <c r="N35" s="109">
        <v>-1.2</v>
      </c>
      <c r="O35" s="109">
        <f>(O34/O33)*100</f>
        <v>-1.46484375</v>
      </c>
      <c r="Q35" s="96">
        <f>N35-'Tables Front Section excl acq'!C98</f>
        <v>2.2642032332563522</v>
      </c>
    </row>
    <row r="36" spans="2:17">
      <c r="B36" s="105"/>
      <c r="C36" s="107" t="s">
        <v>4</v>
      </c>
      <c r="D36" s="109">
        <v>-2.2000000000000002</v>
      </c>
      <c r="E36" s="74">
        <v>-3</v>
      </c>
      <c r="G36" s="102">
        <f t="shared" si="20"/>
        <v>-0.79999999999999982</v>
      </c>
      <c r="L36" s="105"/>
      <c r="M36" s="107" t="s">
        <v>4</v>
      </c>
      <c r="N36" s="109">
        <v>-6</v>
      </c>
      <c r="O36" s="109">
        <v>-9</v>
      </c>
      <c r="Q36" s="96">
        <f>N36-'Tables Front Section excl acq'!C99</f>
        <v>-4.5</v>
      </c>
    </row>
    <row r="37" spans="2:17">
      <c r="B37" s="105"/>
      <c r="C37" s="107" t="s">
        <v>5</v>
      </c>
      <c r="D37" s="109">
        <f>(D36/D33)*100</f>
        <v>-5.3398058252427187</v>
      </c>
      <c r="E37" s="74">
        <f>(E36/E33)*100</f>
        <v>-4.838709677419355</v>
      </c>
      <c r="G37" s="102"/>
      <c r="L37" s="105"/>
      <c r="M37" s="107" t="s">
        <v>5</v>
      </c>
      <c r="N37" s="109">
        <f>(N36/N33)*100</f>
        <v>-14.85148514851485</v>
      </c>
      <c r="O37" s="109">
        <f>(O36/O33)*100</f>
        <v>-8.7890625</v>
      </c>
      <c r="Q37" s="96">
        <f>N37-'Tables Front Section excl acq'!C100</f>
        <v>-11.387281915258498</v>
      </c>
    </row>
    <row r="38" spans="2:17">
      <c r="B38" s="105"/>
      <c r="C38" s="107" t="s">
        <v>6</v>
      </c>
      <c r="D38" s="109">
        <v>-2.7</v>
      </c>
      <c r="E38" s="74">
        <v>-3</v>
      </c>
      <c r="G38" s="102">
        <f t="shared" si="20"/>
        <v>-0.29999999999999982</v>
      </c>
      <c r="L38" s="105"/>
      <c r="M38" s="107" t="s">
        <v>6</v>
      </c>
      <c r="N38" s="109">
        <v>-2.1</v>
      </c>
      <c r="O38" s="109">
        <v>-5.0999999999999996</v>
      </c>
      <c r="Q38" s="96">
        <f>N38-'Tables Front Section excl acq'!C101</f>
        <v>1.4999999999999987</v>
      </c>
    </row>
    <row r="39" spans="2:17">
      <c r="B39" s="105"/>
      <c r="C39" s="106" t="s">
        <v>90</v>
      </c>
      <c r="D39" s="109">
        <f>(D38/D33)*100</f>
        <v>-6.5533980582524274</v>
      </c>
      <c r="E39" s="74">
        <f>(E38/E33)*100</f>
        <v>-4.838709677419355</v>
      </c>
      <c r="G39" s="102"/>
      <c r="L39" s="105"/>
      <c r="M39" s="106" t="s">
        <v>90</v>
      </c>
      <c r="N39" s="109">
        <f>(N38/N33)*100</f>
        <v>-5.1980198019801982</v>
      </c>
      <c r="O39" s="109">
        <f>(O38/O33)*100</f>
        <v>-4.9804687499999991</v>
      </c>
      <c r="Q39" s="96">
        <f>N39-'Tables Front Section excl acq'!C102</f>
        <v>3.1160679578350443</v>
      </c>
    </row>
    <row r="40" spans="2:17">
      <c r="B40" s="105"/>
      <c r="C40" s="106" t="s">
        <v>92</v>
      </c>
      <c r="D40" s="109">
        <v>-3.6</v>
      </c>
      <c r="E40" s="74">
        <v>-5</v>
      </c>
      <c r="G40" s="102">
        <f t="shared" si="20"/>
        <v>-1.4</v>
      </c>
      <c r="L40" s="105"/>
      <c r="M40" s="106" t="s">
        <v>92</v>
      </c>
      <c r="N40" s="109">
        <v>-7.6</v>
      </c>
      <c r="O40" s="109">
        <v>-12.6</v>
      </c>
      <c r="Q40" s="96">
        <f>N40-'Tables Front Section excl acq'!C103</f>
        <v>-4.0000000000000009</v>
      </c>
    </row>
    <row r="41" spans="2:17">
      <c r="B41" s="105"/>
      <c r="C41" s="107" t="s">
        <v>9</v>
      </c>
      <c r="D41" s="74">
        <f>(D40/D33)*100</f>
        <v>-8.7378640776699026</v>
      </c>
      <c r="E41" s="74">
        <f>(E40/E33)*100</f>
        <v>-8.064516129032258</v>
      </c>
      <c r="G41" s="102"/>
      <c r="L41" s="105"/>
      <c r="M41" s="107" t="s">
        <v>9</v>
      </c>
      <c r="N41" s="109">
        <f>(N40/N33)*100</f>
        <v>-18.811881188118811</v>
      </c>
      <c r="O41" s="109">
        <f>(O40/O33)*100</f>
        <v>-12.304687499999998</v>
      </c>
      <c r="Q41" s="96">
        <f>N41-'Tables Front Section excl acq'!C104</f>
        <v>-10.497793428303568</v>
      </c>
    </row>
    <row r="42" spans="2:17">
      <c r="C42" s="107" t="s">
        <v>22</v>
      </c>
      <c r="D42" s="9" t="e">
        <f>#REF!</f>
        <v>#REF!</v>
      </c>
      <c r="E42" s="9">
        <v>51000</v>
      </c>
      <c r="G42" s="123" t="e">
        <f t="shared" si="20"/>
        <v>#REF!</v>
      </c>
      <c r="M42" s="107" t="s">
        <v>22</v>
      </c>
      <c r="N42" s="110">
        <v>32700</v>
      </c>
      <c r="O42" s="110">
        <v>83700</v>
      </c>
      <c r="Q42" s="96">
        <f>N42-'Tables Front Section excl acq'!C106</f>
        <v>1200</v>
      </c>
    </row>
    <row r="43" spans="2:17">
      <c r="C43" s="105"/>
      <c r="D43" s="23"/>
      <c r="E43" s="23"/>
      <c r="M43" s="105"/>
      <c r="N43" s="23"/>
      <c r="O43" s="23"/>
    </row>
    <row r="44" spans="2:17">
      <c r="C44" s="23"/>
      <c r="D44" s="23"/>
      <c r="E44" s="23"/>
      <c r="M44" s="23"/>
      <c r="N44" s="23"/>
      <c r="O44" s="23"/>
    </row>
    <row r="45" spans="2:17">
      <c r="D45" s="96"/>
      <c r="N45" s="96"/>
    </row>
  </sheetData>
  <customSheetViews>
    <customSheetView guid="{38CD2C20-855C-4B70-ADA6-5FED1C172A6A}" fitToPage="1" hiddenColumns="1">
      <selection activeCell="N43" sqref="N43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ignoredErrors>
    <ignoredError sqref="E9:E15 N9:O15" formula="1"/>
    <ignoredError sqref="D35 D37 D39 O35 O37 O39 O41" evalError="1"/>
    <ignoredError sqref="D9:D15 N41 N39 N37 O28 O26 O24 O22 N28" evalError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I567"/>
  <sheetViews>
    <sheetView workbookViewId="0"/>
  </sheetViews>
  <sheetFormatPr defaultRowHeight="12.75"/>
  <cols>
    <col min="1" max="1" width="3" style="348" customWidth="1"/>
    <col min="2" max="2" width="23.7109375" customWidth="1"/>
    <col min="5" max="5" width="10.7109375" customWidth="1"/>
    <col min="6" max="6" width="10.85546875" customWidth="1"/>
    <col min="7" max="7" width="11.28515625" customWidth="1"/>
    <col min="9" max="9" width="8.42578125" style="348" customWidth="1"/>
    <col min="10" max="13" width="8.85546875" style="348"/>
    <col min="14" max="14" width="11.140625" style="348" customWidth="1"/>
    <col min="15" max="61" width="8.85546875" style="348"/>
  </cols>
  <sheetData>
    <row r="1" spans="2:15" s="348" customFormat="1"/>
    <row r="2" spans="2:15">
      <c r="B2" s="368" t="s">
        <v>379</v>
      </c>
      <c r="C2" s="368"/>
      <c r="D2" s="368"/>
      <c r="E2" s="368"/>
      <c r="F2" s="368"/>
      <c r="G2" s="368"/>
      <c r="H2" s="368"/>
    </row>
    <row r="3" spans="2:15">
      <c r="B3" s="24" t="s">
        <v>382</v>
      </c>
      <c r="C3" s="369" t="s">
        <v>95</v>
      </c>
      <c r="D3" s="369" t="s">
        <v>96</v>
      </c>
      <c r="E3" s="369" t="s">
        <v>97</v>
      </c>
      <c r="F3" s="369" t="s">
        <v>98</v>
      </c>
      <c r="G3" s="10" t="s">
        <v>184</v>
      </c>
      <c r="H3" s="369" t="s">
        <v>93</v>
      </c>
    </row>
    <row r="4" spans="2:15" ht="22.5">
      <c r="B4" s="24" t="s">
        <v>14</v>
      </c>
      <c r="C4" s="369"/>
      <c r="D4" s="369"/>
      <c r="E4" s="369"/>
      <c r="F4" s="369"/>
      <c r="G4" s="10" t="s">
        <v>99</v>
      </c>
      <c r="H4" s="369"/>
    </row>
    <row r="5" spans="2:15">
      <c r="B5" s="85" t="s">
        <v>100</v>
      </c>
      <c r="C5" s="17">
        <v>369.1</v>
      </c>
      <c r="D5" s="17">
        <v>428</v>
      </c>
      <c r="E5" s="17">
        <v>164.79999999999998</v>
      </c>
      <c r="F5" s="17">
        <v>173.6</v>
      </c>
      <c r="G5" s="193">
        <v>-4.8000000000000007</v>
      </c>
      <c r="H5" s="57">
        <v>1130.7</v>
      </c>
    </row>
    <row r="6" spans="2:15" ht="13.5" thickBot="1">
      <c r="B6" s="91" t="s">
        <v>101</v>
      </c>
      <c r="C6" s="273">
        <v>3.5</v>
      </c>
      <c r="D6" s="260">
        <v>9.6</v>
      </c>
      <c r="E6" s="259">
        <v>1.8</v>
      </c>
      <c r="F6" s="261">
        <v>2.1</v>
      </c>
      <c r="G6" s="260">
        <v>-17</v>
      </c>
      <c r="H6" s="259">
        <v>0</v>
      </c>
    </row>
    <row r="7" spans="2:15">
      <c r="B7" s="197" t="s">
        <v>1</v>
      </c>
      <c r="C7" s="262">
        <v>372.6</v>
      </c>
      <c r="D7" s="272">
        <v>437.6</v>
      </c>
      <c r="E7" s="204">
        <v>166.6</v>
      </c>
      <c r="F7" s="204">
        <v>175.7</v>
      </c>
      <c r="G7" s="204">
        <v>-21.8</v>
      </c>
      <c r="H7" s="204">
        <v>1130.7</v>
      </c>
      <c r="I7" s="354"/>
      <c r="J7" s="354"/>
      <c r="K7" s="354"/>
      <c r="L7" s="354"/>
      <c r="M7" s="354"/>
      <c r="N7" s="354"/>
      <c r="O7" s="354"/>
    </row>
    <row r="8" spans="2:15">
      <c r="B8" s="92"/>
      <c r="C8" s="17"/>
      <c r="D8" s="17"/>
      <c r="E8" s="17"/>
      <c r="F8" s="31"/>
      <c r="G8" s="17"/>
      <c r="H8" s="17"/>
      <c r="I8" s="354"/>
      <c r="J8" s="354"/>
      <c r="K8" s="354"/>
      <c r="L8" s="354"/>
      <c r="M8" s="354"/>
      <c r="N8" s="354"/>
      <c r="O8" s="354"/>
    </row>
    <row r="9" spans="2:15">
      <c r="B9" s="81" t="s">
        <v>8</v>
      </c>
      <c r="C9" s="55">
        <v>34.6</v>
      </c>
      <c r="D9" s="342">
        <v>8</v>
      </c>
      <c r="E9" s="19">
        <v>19.600000000000001</v>
      </c>
      <c r="F9" s="95">
        <v>-8.3999999999999986</v>
      </c>
      <c r="G9" s="55">
        <v>-21.099999999999998</v>
      </c>
      <c r="H9" s="55">
        <v>32.700000000000003</v>
      </c>
      <c r="I9" s="354"/>
      <c r="J9" s="354"/>
      <c r="K9" s="354"/>
      <c r="L9" s="354"/>
      <c r="M9" s="354"/>
      <c r="N9" s="354"/>
      <c r="O9" s="354"/>
    </row>
    <row r="10" spans="2:15">
      <c r="B10" s="85" t="s">
        <v>9</v>
      </c>
      <c r="C10" s="94">
        <v>9.2860976918947929E-2</v>
      </c>
      <c r="D10" s="94">
        <v>1.8281535648994516E-2</v>
      </c>
      <c r="E10" s="94">
        <v>0.11764705882352942</v>
      </c>
      <c r="F10" s="94">
        <v>-4.7808764940239036E-2</v>
      </c>
      <c r="G10" s="94"/>
      <c r="H10" s="94">
        <v>2.8920137967630672E-2</v>
      </c>
      <c r="I10" s="354"/>
      <c r="J10" s="354"/>
      <c r="K10" s="354"/>
      <c r="L10" s="354"/>
      <c r="M10" s="354"/>
      <c r="N10" s="354"/>
      <c r="O10" s="354"/>
    </row>
    <row r="11" spans="2:15">
      <c r="B11" s="92"/>
      <c r="C11" s="17"/>
      <c r="D11" s="17"/>
      <c r="E11" s="17"/>
      <c r="F11" s="31"/>
      <c r="G11" s="17"/>
      <c r="H11" s="17"/>
      <c r="I11" s="354"/>
      <c r="J11" s="354"/>
      <c r="K11" s="354"/>
      <c r="L11" s="354"/>
      <c r="M11" s="354"/>
      <c r="N11" s="354"/>
      <c r="O11" s="354"/>
    </row>
    <row r="12" spans="2:15">
      <c r="B12" s="85" t="s">
        <v>42</v>
      </c>
      <c r="C12" s="17"/>
      <c r="D12" s="17"/>
      <c r="E12" s="17"/>
      <c r="F12" s="31"/>
      <c r="G12" s="17"/>
      <c r="H12" s="193">
        <v>-4.7</v>
      </c>
      <c r="I12" s="354"/>
      <c r="J12" s="354"/>
      <c r="K12" s="354"/>
      <c r="L12" s="354"/>
      <c r="M12" s="354"/>
      <c r="N12" s="354"/>
      <c r="O12" s="354"/>
    </row>
    <row r="13" spans="2:15" ht="13.5" thickBot="1">
      <c r="B13" s="91" t="s">
        <v>43</v>
      </c>
      <c r="C13" s="18"/>
      <c r="D13" s="18"/>
      <c r="E13" s="18"/>
      <c r="F13" s="32"/>
      <c r="G13" s="18"/>
      <c r="H13" s="194">
        <v>-5.2</v>
      </c>
      <c r="I13" s="354"/>
      <c r="J13" s="354"/>
      <c r="K13" s="354"/>
      <c r="L13" s="354"/>
      <c r="M13" s="354"/>
      <c r="N13" s="354"/>
      <c r="O13" s="354"/>
    </row>
    <row r="14" spans="2:15">
      <c r="B14" s="81" t="s">
        <v>10</v>
      </c>
      <c r="C14" s="19"/>
      <c r="D14" s="19"/>
      <c r="E14" s="19"/>
      <c r="F14" s="33"/>
      <c r="G14" s="19"/>
      <c r="H14" s="55">
        <v>22.800000000000004</v>
      </c>
      <c r="I14" s="355"/>
      <c r="J14" s="354"/>
      <c r="K14" s="354"/>
      <c r="L14" s="354"/>
      <c r="M14" s="354"/>
      <c r="N14" s="354"/>
      <c r="O14" s="354"/>
    </row>
    <row r="15" spans="2:15">
      <c r="B15" s="92"/>
      <c r="C15" s="17"/>
      <c r="D15" s="17"/>
      <c r="E15" s="17"/>
      <c r="F15" s="31"/>
      <c r="G15" s="17"/>
      <c r="H15" s="17"/>
      <c r="I15" s="354"/>
      <c r="J15" s="354"/>
      <c r="K15" s="354"/>
      <c r="L15" s="354"/>
      <c r="M15" s="354"/>
      <c r="N15" s="354"/>
      <c r="O15" s="354"/>
    </row>
    <row r="16" spans="2:15">
      <c r="B16" s="81" t="s">
        <v>102</v>
      </c>
      <c r="C16" s="17"/>
      <c r="D16" s="17"/>
      <c r="E16" s="17"/>
      <c r="F16" s="31"/>
      <c r="G16" s="17"/>
      <c r="H16" s="17"/>
      <c r="I16" s="354"/>
      <c r="J16" s="354"/>
      <c r="K16" s="354"/>
      <c r="L16" s="354"/>
      <c r="M16" s="354"/>
      <c r="N16" s="354"/>
      <c r="O16" s="354"/>
    </row>
    <row r="17" spans="1:61">
      <c r="B17" s="85" t="s">
        <v>16</v>
      </c>
      <c r="C17" s="193">
        <v>10.199999999999999</v>
      </c>
      <c r="D17" s="193">
        <v>14.899999999999999</v>
      </c>
      <c r="E17" s="193">
        <v>9.2000000000000011</v>
      </c>
      <c r="F17" s="193">
        <v>2.9999999999999996</v>
      </c>
      <c r="G17" s="193">
        <v>2.4999999999999996</v>
      </c>
      <c r="H17" s="193">
        <v>39.799999999999997</v>
      </c>
      <c r="I17" s="354"/>
      <c r="J17" s="354"/>
      <c r="K17" s="354"/>
      <c r="L17" s="354"/>
      <c r="M17" s="354"/>
      <c r="N17" s="354"/>
      <c r="O17" s="354"/>
    </row>
    <row r="18" spans="1:61" s="191" customFormat="1">
      <c r="A18" s="348"/>
      <c r="B18" s="199" t="s">
        <v>381</v>
      </c>
      <c r="C18" s="289">
        <v>20.399999999999999</v>
      </c>
      <c r="D18" s="289">
        <v>5</v>
      </c>
      <c r="E18" s="289">
        <v>30.3</v>
      </c>
      <c r="F18" s="289">
        <v>-19.7</v>
      </c>
      <c r="G18" s="193"/>
      <c r="H18" s="289">
        <v>5.9</v>
      </c>
      <c r="I18" s="354"/>
      <c r="J18" s="354"/>
      <c r="K18" s="354"/>
      <c r="L18" s="354"/>
      <c r="M18" s="354"/>
      <c r="N18" s="354"/>
      <c r="O18" s="354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</row>
    <row r="19" spans="1:61">
      <c r="B19" s="85" t="s">
        <v>103</v>
      </c>
      <c r="C19" s="193">
        <v>8</v>
      </c>
      <c r="D19" s="193">
        <v>28.1</v>
      </c>
      <c r="E19" s="193">
        <v>7.9</v>
      </c>
      <c r="F19" s="93">
        <v>8.1999999999999993</v>
      </c>
      <c r="G19" s="193">
        <v>1.4</v>
      </c>
      <c r="H19" s="193">
        <v>53.6</v>
      </c>
      <c r="I19" s="354"/>
      <c r="J19" s="354"/>
      <c r="K19" s="354"/>
      <c r="L19" s="354"/>
      <c r="M19" s="354"/>
      <c r="N19" s="354"/>
      <c r="O19" s="354"/>
    </row>
    <row r="20" spans="1:61">
      <c r="B20" s="199" t="s">
        <v>17</v>
      </c>
      <c r="C20" s="200">
        <v>855</v>
      </c>
      <c r="D20" s="200">
        <v>859</v>
      </c>
      <c r="E20" s="200">
        <v>574</v>
      </c>
      <c r="F20" s="263">
        <v>428</v>
      </c>
      <c r="G20" s="200">
        <v>58</v>
      </c>
      <c r="H20" s="281">
        <v>2774</v>
      </c>
      <c r="I20" s="354"/>
      <c r="J20" s="354"/>
      <c r="K20" s="354"/>
      <c r="L20" s="354"/>
      <c r="M20" s="354"/>
      <c r="N20" s="354"/>
      <c r="O20" s="354"/>
    </row>
    <row r="21" spans="1:61" s="348" customFormat="1">
      <c r="I21" s="354"/>
      <c r="J21" s="354"/>
      <c r="K21" s="354"/>
      <c r="L21" s="354"/>
      <c r="M21" s="354"/>
      <c r="N21" s="354"/>
      <c r="O21" s="354"/>
    </row>
    <row r="22" spans="1:61" ht="12.75" customHeight="1">
      <c r="B22" s="368" t="s">
        <v>181</v>
      </c>
      <c r="C22" s="368"/>
      <c r="D22" s="368"/>
      <c r="E22" s="368"/>
      <c r="F22" s="368"/>
      <c r="G22" s="368"/>
      <c r="H22" s="368"/>
      <c r="I22" s="370"/>
      <c r="J22" s="370"/>
      <c r="K22" s="370"/>
      <c r="L22" s="370"/>
      <c r="M22" s="370"/>
      <c r="N22" s="370"/>
      <c r="O22" s="370"/>
    </row>
    <row r="23" spans="1:61" ht="22.5" customHeight="1">
      <c r="B23" s="283" t="s">
        <v>383</v>
      </c>
      <c r="C23" s="369" t="s">
        <v>95</v>
      </c>
      <c r="D23" s="369" t="s">
        <v>96</v>
      </c>
      <c r="E23" s="369" t="s">
        <v>97</v>
      </c>
      <c r="F23" s="369" t="s">
        <v>98</v>
      </c>
      <c r="G23" s="10" t="s">
        <v>184</v>
      </c>
      <c r="H23" s="369" t="s">
        <v>93</v>
      </c>
      <c r="I23" s="356"/>
      <c r="J23" s="371"/>
      <c r="K23" s="371"/>
      <c r="L23" s="371"/>
      <c r="M23" s="371"/>
      <c r="N23" s="357"/>
      <c r="O23" s="371"/>
    </row>
    <row r="24" spans="1:61" ht="22.5">
      <c r="B24" s="24" t="s">
        <v>14</v>
      </c>
      <c r="C24" s="369"/>
      <c r="D24" s="369"/>
      <c r="E24" s="369"/>
      <c r="F24" s="369"/>
      <c r="G24" s="10" t="s">
        <v>104</v>
      </c>
      <c r="H24" s="369"/>
      <c r="I24" s="356"/>
      <c r="J24" s="371"/>
      <c r="K24" s="371"/>
      <c r="L24" s="371"/>
      <c r="M24" s="371"/>
      <c r="N24" s="357"/>
      <c r="O24" s="371"/>
    </row>
    <row r="25" spans="1:61">
      <c r="B25" s="85" t="s">
        <v>100</v>
      </c>
      <c r="C25" s="345">
        <v>373.8</v>
      </c>
      <c r="D25" s="345">
        <v>437.2</v>
      </c>
      <c r="E25" s="345">
        <v>157</v>
      </c>
      <c r="F25" s="345">
        <v>172.8</v>
      </c>
      <c r="G25" s="345">
        <v>-3.5</v>
      </c>
      <c r="H25" s="345">
        <v>1137.3</v>
      </c>
      <c r="I25" s="358"/>
      <c r="J25" s="359"/>
      <c r="K25" s="359"/>
      <c r="L25" s="359"/>
      <c r="M25" s="359"/>
      <c r="N25" s="359"/>
      <c r="O25" s="359"/>
    </row>
    <row r="26" spans="1:61" ht="13.5" thickBot="1">
      <c r="B26" s="91" t="s">
        <v>101</v>
      </c>
      <c r="C26" s="344">
        <v>0.9</v>
      </c>
      <c r="D26" s="344">
        <v>8.8000000000000007</v>
      </c>
      <c r="E26" s="344">
        <v>2.2000000000000002</v>
      </c>
      <c r="F26" s="340">
        <v>0</v>
      </c>
      <c r="G26" s="344">
        <v>-11.9</v>
      </c>
      <c r="H26" s="344">
        <v>0</v>
      </c>
      <c r="I26" s="358"/>
      <c r="J26" s="359"/>
      <c r="K26" s="359"/>
      <c r="L26" s="359"/>
      <c r="M26" s="360"/>
      <c r="N26" s="359"/>
      <c r="O26" s="359"/>
    </row>
    <row r="27" spans="1:61">
      <c r="B27" s="81" t="s">
        <v>1</v>
      </c>
      <c r="C27" s="343">
        <v>374.7</v>
      </c>
      <c r="D27" s="343">
        <v>446</v>
      </c>
      <c r="E27" s="343">
        <v>159.19999999999999</v>
      </c>
      <c r="F27" s="343">
        <v>172.8</v>
      </c>
      <c r="G27" s="343">
        <v>-15.4</v>
      </c>
      <c r="H27" s="343">
        <v>1137.3</v>
      </c>
      <c r="I27" s="361"/>
      <c r="J27" s="138"/>
      <c r="K27" s="138"/>
      <c r="L27" s="138"/>
      <c r="M27" s="138"/>
      <c r="N27" s="138"/>
      <c r="O27" s="138"/>
    </row>
    <row r="28" spans="1:61">
      <c r="B28" s="92"/>
      <c r="C28" s="268"/>
      <c r="D28" s="268"/>
      <c r="E28" s="268"/>
      <c r="F28" s="284"/>
      <c r="G28" s="268"/>
      <c r="H28" s="268"/>
      <c r="I28" s="362"/>
      <c r="J28" s="359"/>
      <c r="K28" s="359"/>
      <c r="L28" s="359"/>
      <c r="M28" s="359"/>
      <c r="N28" s="359"/>
      <c r="O28" s="359"/>
    </row>
    <row r="29" spans="1:61">
      <c r="B29" s="81" t="s">
        <v>8</v>
      </c>
      <c r="C29" s="272">
        <v>35.799999999999997</v>
      </c>
      <c r="D29" s="272">
        <v>15.3</v>
      </c>
      <c r="E29" s="272">
        <v>16.3</v>
      </c>
      <c r="F29" s="285">
        <v>-1.9</v>
      </c>
      <c r="G29" s="272">
        <v>-20.100000000000001</v>
      </c>
      <c r="H29" s="272">
        <v>45.4</v>
      </c>
      <c r="I29" s="354"/>
      <c r="J29" s="354"/>
      <c r="K29" s="354"/>
      <c r="L29" s="354"/>
      <c r="M29" s="354"/>
      <c r="N29" s="354"/>
      <c r="O29" s="354"/>
    </row>
    <row r="30" spans="1:61">
      <c r="B30" s="85" t="s">
        <v>9</v>
      </c>
      <c r="C30" s="211">
        <v>9.5543101147584727E-2</v>
      </c>
      <c r="D30" s="211">
        <v>3.4304932735426008E-2</v>
      </c>
      <c r="E30" s="211">
        <v>0.10238693467336685</v>
      </c>
      <c r="F30" s="211">
        <v>-1.0995370370370369E-2</v>
      </c>
      <c r="G30" s="211"/>
      <c r="H30" s="211">
        <v>3.9919106656115359E-2</v>
      </c>
      <c r="I30" s="354"/>
      <c r="J30" s="354"/>
      <c r="K30" s="354"/>
      <c r="L30" s="354"/>
      <c r="M30" s="354"/>
      <c r="N30" s="354"/>
      <c r="O30" s="354"/>
    </row>
    <row r="31" spans="1:61">
      <c r="B31" s="92"/>
      <c r="C31" s="268"/>
      <c r="D31" s="268"/>
      <c r="E31" s="268"/>
      <c r="F31" s="284"/>
      <c r="G31" s="268"/>
      <c r="H31" s="268"/>
      <c r="I31" s="354"/>
      <c r="J31" s="354"/>
      <c r="K31" s="354"/>
      <c r="L31" s="354"/>
      <c r="M31" s="354"/>
      <c r="N31" s="354"/>
      <c r="O31" s="354"/>
    </row>
    <row r="32" spans="1:61">
      <c r="B32" s="85" t="s">
        <v>42</v>
      </c>
      <c r="C32" s="268"/>
      <c r="D32" s="268"/>
      <c r="E32" s="268"/>
      <c r="F32" s="284"/>
      <c r="G32" s="268"/>
      <c r="H32" s="271">
        <v>-28.5</v>
      </c>
      <c r="I32" s="354"/>
      <c r="J32" s="354"/>
      <c r="K32" s="354"/>
      <c r="L32" s="354"/>
      <c r="M32" s="354"/>
      <c r="N32" s="354"/>
      <c r="O32" s="354"/>
    </row>
    <row r="33" spans="1:61" ht="13.5" thickBot="1">
      <c r="B33" s="91" t="s">
        <v>43</v>
      </c>
      <c r="C33" s="259"/>
      <c r="D33" s="259"/>
      <c r="E33" s="259"/>
      <c r="F33" s="286"/>
      <c r="G33" s="259"/>
      <c r="H33" s="273">
        <v>-9.1999999999999993</v>
      </c>
      <c r="I33" s="354"/>
      <c r="J33" s="354"/>
      <c r="K33" s="354"/>
      <c r="L33" s="354"/>
      <c r="M33" s="354"/>
      <c r="N33" s="354"/>
      <c r="O33" s="354"/>
    </row>
    <row r="34" spans="1:61">
      <c r="B34" s="81" t="s">
        <v>10</v>
      </c>
      <c r="C34" s="262"/>
      <c r="D34" s="262"/>
      <c r="E34" s="262"/>
      <c r="F34" s="287"/>
      <c r="G34" s="262"/>
      <c r="H34" s="272">
        <v>7.6999999999999957</v>
      </c>
      <c r="I34" s="354"/>
      <c r="J34" s="354"/>
      <c r="K34" s="354"/>
      <c r="L34" s="354"/>
      <c r="M34" s="354"/>
      <c r="N34" s="354"/>
      <c r="O34" s="354"/>
    </row>
    <row r="35" spans="1:61">
      <c r="B35" s="92"/>
      <c r="C35" s="268"/>
      <c r="D35" s="268"/>
      <c r="E35" s="268"/>
      <c r="F35" s="284"/>
      <c r="G35" s="268"/>
      <c r="H35" s="268"/>
      <c r="I35" s="354"/>
      <c r="J35" s="354"/>
      <c r="K35" s="354"/>
      <c r="L35" s="354"/>
      <c r="M35" s="354"/>
      <c r="N35" s="354"/>
      <c r="O35" s="354"/>
    </row>
    <row r="36" spans="1:61">
      <c r="B36" s="197" t="s">
        <v>102</v>
      </c>
      <c r="C36" s="268"/>
      <c r="D36" s="268"/>
      <c r="E36" s="268"/>
      <c r="F36" s="284"/>
      <c r="G36" s="268"/>
      <c r="H36" s="268"/>
      <c r="I36" s="354"/>
      <c r="J36" s="354"/>
      <c r="K36" s="354"/>
      <c r="L36" s="354"/>
      <c r="M36" s="354"/>
      <c r="N36" s="354"/>
      <c r="O36" s="354"/>
    </row>
    <row r="37" spans="1:61">
      <c r="B37" s="199" t="s">
        <v>105</v>
      </c>
      <c r="C37" s="271">
        <v>6.4</v>
      </c>
      <c r="D37" s="271">
        <v>9.1999999999999993</v>
      </c>
      <c r="E37" s="271">
        <v>6.3</v>
      </c>
      <c r="F37" s="271">
        <v>9.3000000000000007</v>
      </c>
      <c r="G37" s="271">
        <v>3.9</v>
      </c>
      <c r="H37" s="271">
        <v>35.1</v>
      </c>
      <c r="I37" s="354"/>
      <c r="J37" s="354"/>
      <c r="K37" s="354"/>
      <c r="L37" s="354"/>
      <c r="M37" s="354"/>
      <c r="N37" s="354"/>
      <c r="O37" s="354"/>
    </row>
    <row r="38" spans="1:61" s="191" customFormat="1">
      <c r="A38" s="348"/>
      <c r="B38" s="199" t="s">
        <v>381</v>
      </c>
      <c r="C38" s="290">
        <v>21.7</v>
      </c>
      <c r="D38" s="290">
        <v>6.4</v>
      </c>
      <c r="E38" s="290">
        <v>31</v>
      </c>
      <c r="F38" s="290">
        <v>-5.2</v>
      </c>
      <c r="G38" s="271"/>
      <c r="H38" s="290">
        <v>7.3</v>
      </c>
      <c r="I38" s="354"/>
      <c r="J38" s="354"/>
      <c r="K38" s="354"/>
      <c r="L38" s="354"/>
      <c r="M38" s="354"/>
      <c r="N38" s="354"/>
      <c r="O38" s="354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</row>
    <row r="39" spans="1:61">
      <c r="B39" s="199" t="s">
        <v>103</v>
      </c>
      <c r="C39" s="271">
        <v>9.1</v>
      </c>
      <c r="D39" s="271">
        <v>28.2</v>
      </c>
      <c r="E39" s="271">
        <v>7.5</v>
      </c>
      <c r="F39" s="288">
        <v>6.4</v>
      </c>
      <c r="G39" s="271">
        <v>2.8</v>
      </c>
      <c r="H39" s="271">
        <v>54</v>
      </c>
      <c r="I39" s="354"/>
      <c r="J39" s="354"/>
      <c r="K39" s="354"/>
      <c r="L39" s="354"/>
      <c r="M39" s="354"/>
      <c r="N39" s="354"/>
      <c r="O39" s="354"/>
    </row>
    <row r="40" spans="1:61">
      <c r="B40" s="199" t="s">
        <v>17</v>
      </c>
      <c r="C40" s="270">
        <v>877</v>
      </c>
      <c r="D40" s="270">
        <v>845</v>
      </c>
      <c r="E40" s="270">
        <v>556</v>
      </c>
      <c r="F40" s="263">
        <v>432</v>
      </c>
      <c r="G40" s="270">
        <v>55</v>
      </c>
      <c r="H40" s="270">
        <v>2765</v>
      </c>
    </row>
    <row r="41" spans="1:61">
      <c r="B41" s="198"/>
      <c r="C41" s="198"/>
      <c r="D41" s="198"/>
      <c r="E41" s="198"/>
      <c r="F41" s="198"/>
      <c r="G41" s="198"/>
      <c r="H41" s="198"/>
    </row>
    <row r="42" spans="1:61" s="348" customFormat="1"/>
    <row r="43" spans="1:61" s="348" customFormat="1"/>
    <row r="44" spans="1:61" s="348" customFormat="1"/>
    <row r="45" spans="1:61" s="348" customFormat="1"/>
    <row r="46" spans="1:61" s="348" customFormat="1"/>
    <row r="47" spans="1:61" s="348" customFormat="1"/>
    <row r="48" spans="1:61" s="348" customFormat="1"/>
    <row r="49" s="348" customFormat="1"/>
    <row r="50" s="348" customFormat="1"/>
    <row r="51" s="348" customFormat="1"/>
    <row r="52" s="348" customFormat="1"/>
    <row r="53" s="348" customFormat="1"/>
    <row r="54" s="348" customFormat="1"/>
    <row r="55" s="348" customFormat="1"/>
    <row r="56" s="348" customFormat="1"/>
    <row r="57" s="348" customFormat="1"/>
    <row r="58" s="348" customFormat="1"/>
    <row r="59" s="348" customFormat="1"/>
    <row r="60" s="348" customFormat="1"/>
    <row r="61" s="348" customFormat="1"/>
    <row r="62" s="348" customFormat="1"/>
    <row r="63" s="348" customFormat="1"/>
    <row r="64" s="348" customFormat="1"/>
    <row r="65" s="348" customFormat="1"/>
    <row r="66" s="348" customFormat="1"/>
    <row r="67" s="348" customFormat="1"/>
    <row r="68" s="348" customFormat="1"/>
    <row r="69" s="348" customFormat="1"/>
    <row r="70" s="348" customFormat="1"/>
    <row r="71" s="348" customFormat="1"/>
    <row r="72" s="348" customFormat="1"/>
    <row r="73" s="348" customFormat="1"/>
    <row r="74" s="348" customFormat="1"/>
    <row r="75" s="348" customFormat="1"/>
    <row r="76" s="348" customFormat="1"/>
    <row r="77" s="348" customFormat="1"/>
    <row r="78" s="348" customFormat="1"/>
    <row r="79" s="348" customFormat="1"/>
    <row r="80" s="348" customFormat="1"/>
    <row r="81" s="348" customFormat="1"/>
    <row r="82" s="348" customFormat="1"/>
    <row r="83" s="348" customFormat="1"/>
    <row r="84" s="348" customFormat="1"/>
    <row r="85" s="348" customFormat="1"/>
    <row r="86" s="348" customFormat="1"/>
    <row r="87" s="348" customFormat="1"/>
    <row r="88" s="348" customFormat="1"/>
    <row r="89" s="348" customFormat="1"/>
    <row r="90" s="348" customFormat="1"/>
    <row r="91" s="348" customFormat="1"/>
    <row r="92" s="348" customFormat="1"/>
    <row r="93" s="348" customFormat="1"/>
    <row r="94" s="348" customFormat="1"/>
    <row r="95" s="348" customFormat="1"/>
    <row r="96" s="348" customFormat="1"/>
    <row r="97" s="348" customFormat="1"/>
    <row r="98" s="348" customFormat="1"/>
    <row r="99" s="348" customFormat="1"/>
    <row r="100" s="348" customFormat="1"/>
    <row r="101" s="348" customFormat="1"/>
    <row r="102" s="348" customFormat="1"/>
    <row r="103" s="348" customFormat="1"/>
    <row r="104" s="348" customFormat="1"/>
    <row r="105" s="348" customFormat="1"/>
    <row r="106" s="348" customFormat="1"/>
    <row r="107" s="348" customFormat="1"/>
    <row r="108" s="348" customFormat="1"/>
    <row r="109" s="348" customFormat="1"/>
    <row r="110" s="348" customFormat="1"/>
    <row r="111" s="348" customFormat="1"/>
    <row r="112" s="348" customFormat="1"/>
    <row r="113" s="348" customFormat="1"/>
    <row r="114" s="348" customFormat="1"/>
    <row r="115" s="348" customFormat="1"/>
    <row r="116" s="348" customFormat="1"/>
    <row r="117" s="348" customFormat="1"/>
    <row r="118" s="348" customFormat="1"/>
    <row r="119" s="348" customFormat="1"/>
    <row r="120" s="348" customFormat="1"/>
    <row r="121" s="348" customFormat="1"/>
    <row r="122" s="348" customFormat="1"/>
    <row r="123" s="348" customFormat="1"/>
    <row r="124" s="348" customFormat="1"/>
    <row r="125" s="348" customFormat="1"/>
    <row r="126" s="348" customFormat="1"/>
    <row r="127" s="348" customFormat="1"/>
    <row r="128" s="348" customFormat="1"/>
    <row r="129" s="348" customFormat="1"/>
    <row r="130" s="348" customFormat="1"/>
    <row r="131" s="348" customFormat="1"/>
    <row r="132" s="348" customFormat="1"/>
    <row r="133" s="348" customFormat="1"/>
    <row r="134" s="348" customFormat="1"/>
    <row r="135" s="348" customFormat="1"/>
    <row r="136" s="348" customFormat="1"/>
    <row r="137" s="348" customFormat="1"/>
    <row r="138" s="348" customFormat="1"/>
    <row r="139" s="348" customFormat="1"/>
    <row r="140" s="348" customFormat="1"/>
    <row r="141" s="348" customFormat="1"/>
    <row r="142" s="348" customFormat="1"/>
    <row r="143" s="348" customFormat="1"/>
    <row r="144" s="348" customFormat="1"/>
    <row r="145" s="348" customFormat="1"/>
    <row r="146" s="348" customFormat="1"/>
    <row r="147" s="348" customFormat="1"/>
    <row r="148" s="348" customFormat="1"/>
    <row r="149" s="348" customFormat="1"/>
    <row r="150" s="348" customFormat="1"/>
    <row r="151" s="348" customFormat="1"/>
    <row r="152" s="348" customFormat="1"/>
    <row r="153" s="348" customFormat="1"/>
    <row r="154" s="348" customFormat="1"/>
    <row r="155" s="348" customFormat="1"/>
    <row r="156" s="348" customFormat="1"/>
    <row r="157" s="348" customFormat="1"/>
    <row r="158" s="348" customFormat="1"/>
    <row r="159" s="348" customFormat="1"/>
    <row r="160" s="348" customFormat="1"/>
    <row r="161" s="348" customFormat="1"/>
    <row r="162" s="348" customFormat="1"/>
    <row r="163" s="348" customFormat="1"/>
    <row r="164" s="348" customFormat="1"/>
    <row r="165" s="348" customFormat="1"/>
    <row r="166" s="348" customFormat="1"/>
    <row r="167" s="348" customFormat="1"/>
    <row r="168" s="348" customFormat="1"/>
    <row r="169" s="348" customFormat="1"/>
    <row r="170" s="348" customFormat="1"/>
    <row r="171" s="348" customFormat="1"/>
    <row r="172" s="348" customFormat="1"/>
    <row r="173" s="348" customFormat="1"/>
    <row r="174" s="348" customFormat="1"/>
    <row r="175" s="348" customFormat="1"/>
    <row r="176" s="348" customFormat="1"/>
    <row r="177" s="348" customFormat="1"/>
    <row r="178" s="348" customFormat="1"/>
    <row r="179" s="348" customFormat="1"/>
    <row r="180" s="348" customFormat="1"/>
    <row r="181" s="348" customFormat="1"/>
    <row r="182" s="348" customFormat="1"/>
    <row r="183" s="348" customFormat="1"/>
    <row r="184" s="348" customFormat="1"/>
    <row r="185" s="348" customFormat="1"/>
    <row r="186" s="348" customFormat="1"/>
    <row r="187" s="348" customFormat="1"/>
    <row r="188" s="348" customFormat="1"/>
    <row r="189" s="348" customFormat="1"/>
    <row r="190" s="348" customFormat="1"/>
    <row r="191" s="348" customFormat="1"/>
    <row r="192" s="348" customFormat="1"/>
    <row r="193" s="348" customFormat="1"/>
    <row r="194" s="348" customFormat="1"/>
    <row r="195" s="348" customFormat="1"/>
    <row r="196" s="348" customFormat="1"/>
    <row r="197" s="348" customFormat="1"/>
    <row r="198" s="348" customFormat="1"/>
    <row r="199" s="348" customFormat="1"/>
    <row r="200" s="348" customFormat="1"/>
    <row r="201" s="348" customFormat="1"/>
    <row r="202" s="348" customFormat="1"/>
    <row r="203" s="348" customFormat="1"/>
    <row r="204" s="348" customFormat="1"/>
    <row r="205" s="348" customFormat="1"/>
    <row r="206" s="348" customFormat="1"/>
    <row r="207" s="348" customFormat="1"/>
    <row r="208" s="348" customFormat="1"/>
    <row r="209" s="348" customFormat="1"/>
    <row r="210" s="348" customFormat="1"/>
    <row r="211" s="348" customFormat="1"/>
    <row r="212" s="348" customFormat="1"/>
    <row r="213" s="348" customFormat="1"/>
    <row r="214" s="348" customFormat="1"/>
    <row r="215" s="348" customFormat="1"/>
    <row r="216" s="348" customFormat="1"/>
    <row r="217" s="348" customFormat="1"/>
    <row r="218" s="348" customFormat="1"/>
    <row r="219" s="348" customFormat="1"/>
    <row r="220" s="348" customFormat="1"/>
    <row r="221" s="348" customFormat="1"/>
    <row r="222" s="348" customFormat="1"/>
    <row r="223" s="348" customFormat="1"/>
    <row r="224" s="348" customFormat="1"/>
    <row r="225" s="348" customFormat="1"/>
    <row r="226" s="348" customFormat="1"/>
    <row r="227" s="348" customFormat="1"/>
    <row r="228" s="348" customFormat="1"/>
    <row r="229" s="348" customFormat="1"/>
    <row r="230" s="348" customFormat="1"/>
    <row r="231" s="348" customFormat="1"/>
    <row r="232" s="348" customFormat="1"/>
    <row r="233" s="348" customFormat="1"/>
    <row r="234" s="348" customFormat="1"/>
    <row r="235" s="348" customFormat="1"/>
    <row r="236" s="348" customFormat="1"/>
    <row r="237" s="348" customFormat="1"/>
    <row r="238" s="348" customFormat="1"/>
    <row r="239" s="348" customFormat="1"/>
    <row r="240" s="348" customFormat="1"/>
    <row r="241" s="348" customFormat="1"/>
    <row r="242" s="348" customFormat="1"/>
    <row r="243" s="348" customFormat="1"/>
    <row r="244" s="348" customFormat="1"/>
    <row r="245" s="348" customFormat="1"/>
    <row r="246" s="348" customFormat="1"/>
    <row r="247" s="348" customFormat="1"/>
    <row r="248" s="348" customFormat="1"/>
    <row r="249" s="348" customFormat="1"/>
    <row r="250" s="348" customFormat="1"/>
    <row r="251" s="348" customFormat="1"/>
    <row r="252" s="348" customFormat="1"/>
    <row r="253" s="348" customFormat="1"/>
    <row r="254" s="348" customFormat="1"/>
    <row r="255" s="348" customFormat="1"/>
    <row r="256" s="348" customFormat="1"/>
    <row r="257" s="348" customFormat="1"/>
    <row r="258" s="348" customFormat="1"/>
    <row r="259" s="348" customFormat="1"/>
    <row r="260" s="348" customFormat="1"/>
    <row r="261" s="348" customFormat="1"/>
    <row r="262" s="348" customFormat="1"/>
    <row r="263" s="348" customFormat="1"/>
    <row r="264" s="348" customFormat="1"/>
    <row r="265" s="348" customFormat="1"/>
    <row r="266" s="348" customFormat="1"/>
    <row r="267" s="348" customFormat="1"/>
    <row r="268" s="348" customFormat="1"/>
    <row r="269" s="348" customFormat="1"/>
    <row r="270" s="348" customFormat="1"/>
    <row r="271" s="348" customFormat="1"/>
    <row r="272" s="348" customFormat="1"/>
    <row r="273" s="348" customFormat="1"/>
    <row r="274" s="348" customFormat="1"/>
    <row r="275" s="348" customFormat="1"/>
    <row r="276" s="348" customFormat="1"/>
    <row r="277" s="348" customFormat="1"/>
    <row r="278" s="348" customFormat="1"/>
    <row r="279" s="348" customFormat="1"/>
    <row r="280" s="348" customFormat="1"/>
    <row r="281" s="348" customFormat="1"/>
    <row r="282" s="348" customFormat="1"/>
    <row r="283" s="348" customFormat="1"/>
    <row r="284" s="348" customFormat="1"/>
    <row r="285" s="348" customFormat="1"/>
    <row r="286" s="348" customFormat="1"/>
    <row r="287" s="348" customFormat="1"/>
    <row r="288" s="348" customFormat="1"/>
    <row r="289" s="348" customFormat="1"/>
    <row r="290" s="348" customFormat="1"/>
    <row r="291" s="348" customFormat="1"/>
    <row r="292" s="348" customFormat="1"/>
    <row r="293" s="348" customFormat="1"/>
    <row r="294" s="348" customFormat="1"/>
    <row r="295" s="348" customFormat="1"/>
    <row r="296" s="348" customFormat="1"/>
    <row r="297" s="348" customFormat="1"/>
    <row r="298" s="348" customFormat="1"/>
    <row r="299" s="348" customFormat="1"/>
    <row r="300" s="348" customFormat="1"/>
    <row r="301" s="348" customFormat="1"/>
    <row r="302" s="348" customFormat="1"/>
    <row r="303" s="348" customFormat="1"/>
    <row r="304" s="348" customFormat="1"/>
    <row r="305" s="348" customFormat="1"/>
    <row r="306" s="348" customFormat="1"/>
    <row r="307" s="348" customFormat="1"/>
    <row r="308" s="348" customFormat="1"/>
    <row r="309" s="348" customFormat="1"/>
    <row r="310" s="348" customFormat="1"/>
    <row r="311" s="348" customFormat="1"/>
    <row r="312" s="348" customFormat="1"/>
    <row r="313" s="348" customFormat="1"/>
    <row r="314" s="348" customFormat="1"/>
    <row r="315" s="348" customFormat="1"/>
    <row r="316" s="348" customFormat="1"/>
    <row r="317" s="348" customFormat="1"/>
    <row r="318" s="348" customFormat="1"/>
    <row r="319" s="348" customFormat="1"/>
    <row r="320" s="348" customFormat="1"/>
    <row r="321" s="348" customFormat="1"/>
    <row r="322" s="348" customFormat="1"/>
    <row r="323" s="348" customFormat="1"/>
    <row r="324" s="348" customFormat="1"/>
    <row r="325" s="348" customFormat="1"/>
    <row r="326" s="348" customFormat="1"/>
    <row r="327" s="348" customFormat="1"/>
    <row r="328" s="348" customFormat="1"/>
    <row r="329" s="348" customFormat="1"/>
    <row r="330" s="348" customFormat="1"/>
    <row r="331" s="348" customFormat="1"/>
    <row r="332" s="348" customFormat="1"/>
    <row r="333" s="348" customFormat="1"/>
    <row r="334" s="348" customFormat="1"/>
    <row r="335" s="348" customFormat="1"/>
    <row r="336" s="348" customFormat="1"/>
    <row r="337" s="348" customFormat="1"/>
    <row r="338" s="348" customFormat="1"/>
    <row r="339" s="348" customFormat="1"/>
    <row r="340" s="348" customFormat="1"/>
    <row r="341" s="348" customFormat="1"/>
    <row r="342" s="348" customFormat="1"/>
    <row r="343" s="348" customFormat="1"/>
    <row r="344" s="348" customFormat="1"/>
    <row r="345" s="348" customFormat="1"/>
    <row r="346" s="348" customFormat="1"/>
    <row r="347" s="348" customFormat="1"/>
    <row r="348" s="348" customFormat="1"/>
    <row r="349" s="348" customFormat="1"/>
    <row r="350" s="348" customFormat="1"/>
    <row r="351" s="348" customFormat="1"/>
    <row r="352" s="348" customFormat="1"/>
    <row r="353" s="348" customFormat="1"/>
    <row r="354" s="348" customFormat="1"/>
    <row r="355" s="348" customFormat="1"/>
    <row r="356" s="348" customFormat="1"/>
    <row r="357" s="348" customFormat="1"/>
    <row r="358" s="348" customFormat="1"/>
    <row r="359" s="348" customFormat="1"/>
    <row r="360" s="348" customFormat="1"/>
    <row r="361" s="348" customFormat="1"/>
    <row r="362" s="348" customFormat="1"/>
    <row r="363" s="348" customFormat="1"/>
    <row r="364" s="348" customFormat="1"/>
    <row r="365" s="348" customFormat="1"/>
    <row r="366" s="348" customFormat="1"/>
    <row r="367" s="348" customFormat="1"/>
    <row r="368" s="348" customFormat="1"/>
    <row r="369" s="348" customFormat="1"/>
    <row r="370" s="348" customFormat="1"/>
    <row r="371" s="348" customFormat="1"/>
    <row r="372" s="348" customFormat="1"/>
    <row r="373" s="348" customFormat="1"/>
    <row r="374" s="348" customFormat="1"/>
    <row r="375" s="348" customFormat="1"/>
    <row r="376" s="348" customFormat="1"/>
    <row r="377" s="348" customFormat="1"/>
    <row r="378" s="348" customFormat="1"/>
    <row r="379" s="348" customFormat="1"/>
    <row r="380" s="348" customFormat="1"/>
    <row r="381" s="348" customFormat="1"/>
    <row r="382" s="348" customFormat="1"/>
    <row r="383" s="348" customFormat="1"/>
    <row r="384" s="348" customFormat="1"/>
    <row r="385" s="348" customFormat="1"/>
    <row r="386" s="348" customFormat="1"/>
    <row r="387" s="348" customFormat="1"/>
    <row r="388" s="348" customFormat="1"/>
    <row r="389" s="348" customFormat="1"/>
    <row r="390" s="348" customFormat="1"/>
    <row r="391" s="348" customFormat="1"/>
    <row r="392" s="348" customFormat="1"/>
    <row r="393" s="348" customFormat="1"/>
    <row r="394" s="348" customFormat="1"/>
    <row r="395" s="348" customFormat="1"/>
    <row r="396" s="348" customFormat="1"/>
    <row r="397" s="348" customFormat="1"/>
    <row r="398" s="348" customFormat="1"/>
    <row r="399" s="348" customFormat="1"/>
    <row r="400" s="348" customFormat="1"/>
    <row r="401" s="348" customFormat="1"/>
    <row r="402" s="348" customFormat="1"/>
    <row r="403" s="348" customFormat="1"/>
    <row r="404" s="348" customFormat="1"/>
    <row r="405" s="348" customFormat="1"/>
    <row r="406" s="348" customFormat="1"/>
    <row r="407" s="348" customFormat="1"/>
    <row r="408" s="348" customFormat="1"/>
    <row r="409" s="348" customFormat="1"/>
    <row r="410" s="348" customFormat="1"/>
    <row r="411" s="348" customFormat="1"/>
    <row r="412" s="348" customFormat="1"/>
    <row r="413" s="348" customFormat="1"/>
    <row r="414" s="348" customFormat="1"/>
    <row r="415" s="348" customFormat="1"/>
    <row r="416" s="348" customFormat="1"/>
    <row r="417" s="348" customFormat="1"/>
    <row r="418" s="348" customFormat="1"/>
    <row r="419" s="348" customFormat="1"/>
    <row r="420" s="348" customFormat="1"/>
    <row r="421" s="348" customFormat="1"/>
    <row r="422" s="348" customFormat="1"/>
    <row r="423" s="348" customFormat="1"/>
    <row r="424" s="348" customFormat="1"/>
    <row r="425" s="348" customFormat="1"/>
    <row r="426" s="348" customFormat="1"/>
    <row r="427" s="348" customFormat="1"/>
    <row r="428" s="348" customFormat="1"/>
    <row r="429" s="348" customFormat="1"/>
    <row r="430" s="348" customFormat="1"/>
    <row r="431" s="348" customFormat="1"/>
    <row r="432" s="348" customFormat="1"/>
    <row r="433" s="348" customFormat="1"/>
    <row r="434" s="348" customFormat="1"/>
    <row r="435" s="348" customFormat="1"/>
    <row r="436" s="348" customFormat="1"/>
    <row r="437" s="348" customFormat="1"/>
    <row r="438" s="348" customFormat="1"/>
    <row r="439" s="348" customFormat="1"/>
    <row r="440" s="348" customFormat="1"/>
    <row r="441" s="348" customFormat="1"/>
    <row r="442" s="348" customFormat="1"/>
    <row r="443" s="348" customFormat="1"/>
    <row r="444" s="348" customFormat="1"/>
    <row r="445" s="348" customFormat="1"/>
    <row r="446" s="348" customFormat="1"/>
    <row r="447" s="348" customFormat="1"/>
    <row r="448" s="348" customFormat="1"/>
    <row r="449" s="348" customFormat="1"/>
    <row r="450" s="348" customFormat="1"/>
    <row r="451" s="348" customFormat="1"/>
    <row r="452" s="348" customFormat="1"/>
    <row r="453" s="348" customFormat="1"/>
    <row r="454" s="348" customFormat="1"/>
    <row r="455" s="348" customFormat="1"/>
    <row r="456" s="348" customFormat="1"/>
    <row r="457" s="348" customFormat="1"/>
    <row r="458" s="348" customFormat="1"/>
    <row r="459" s="348" customFormat="1"/>
    <row r="460" s="348" customFormat="1"/>
    <row r="461" s="348" customFormat="1"/>
    <row r="462" s="348" customFormat="1"/>
    <row r="463" s="348" customFormat="1"/>
    <row r="464" s="348" customFormat="1"/>
    <row r="465" s="348" customFormat="1"/>
    <row r="466" s="348" customFormat="1"/>
    <row r="467" s="348" customFormat="1"/>
    <row r="468" s="348" customFormat="1"/>
    <row r="469" s="348" customFormat="1"/>
    <row r="470" s="348" customFormat="1"/>
    <row r="471" s="348" customFormat="1"/>
    <row r="472" s="348" customFormat="1"/>
    <row r="473" s="348" customFormat="1"/>
    <row r="474" s="348" customFormat="1"/>
    <row r="475" s="348" customFormat="1"/>
    <row r="476" s="348" customFormat="1"/>
    <row r="477" s="348" customFormat="1"/>
    <row r="478" s="348" customFormat="1"/>
    <row r="479" s="348" customFormat="1"/>
    <row r="480" s="348" customFormat="1"/>
    <row r="481" s="348" customFormat="1"/>
    <row r="482" s="348" customFormat="1"/>
    <row r="483" s="348" customFormat="1"/>
    <row r="484" s="348" customFormat="1"/>
    <row r="485" s="348" customFormat="1"/>
    <row r="486" s="348" customFormat="1"/>
    <row r="487" s="348" customFormat="1"/>
    <row r="488" s="348" customFormat="1"/>
    <row r="489" s="348" customFormat="1"/>
    <row r="490" s="348" customFormat="1"/>
    <row r="491" s="348" customFormat="1"/>
    <row r="492" s="348" customFormat="1"/>
    <row r="493" s="348" customFormat="1"/>
    <row r="494" s="348" customFormat="1"/>
    <row r="495" s="348" customFormat="1"/>
    <row r="496" s="348" customFormat="1"/>
    <row r="497" s="348" customFormat="1"/>
    <row r="498" s="348" customFormat="1"/>
    <row r="499" s="348" customFormat="1"/>
    <row r="500" s="348" customFormat="1"/>
    <row r="501" s="348" customFormat="1"/>
    <row r="502" s="348" customFormat="1"/>
    <row r="503" s="348" customFormat="1"/>
    <row r="504" s="348" customFormat="1"/>
    <row r="505" s="348" customFormat="1"/>
    <row r="506" s="348" customFormat="1"/>
    <row r="507" s="348" customFormat="1"/>
    <row r="508" s="348" customFormat="1"/>
    <row r="509" s="348" customFormat="1"/>
    <row r="510" s="348" customFormat="1"/>
    <row r="511" s="348" customFormat="1"/>
    <row r="512" s="348" customFormat="1"/>
    <row r="513" s="348" customFormat="1"/>
    <row r="514" s="348" customFormat="1"/>
    <row r="515" s="348" customFormat="1"/>
    <row r="516" s="348" customFormat="1"/>
    <row r="517" s="348" customFormat="1"/>
    <row r="518" s="348" customFormat="1"/>
    <row r="519" s="348" customFormat="1"/>
    <row r="520" s="348" customFormat="1"/>
    <row r="521" s="348" customFormat="1"/>
    <row r="522" s="348" customFormat="1"/>
    <row r="523" s="348" customFormat="1"/>
    <row r="524" s="348" customFormat="1"/>
    <row r="525" s="348" customFormat="1"/>
    <row r="526" s="348" customFormat="1"/>
    <row r="527" s="348" customFormat="1"/>
    <row r="528" s="348" customFormat="1"/>
    <row r="529" s="348" customFormat="1"/>
    <row r="530" s="348" customFormat="1"/>
    <row r="531" s="348" customFormat="1"/>
    <row r="532" s="348" customFormat="1"/>
    <row r="533" s="348" customFormat="1"/>
    <row r="534" s="348" customFormat="1"/>
    <row r="535" s="348" customFormat="1"/>
    <row r="536" s="348" customFormat="1"/>
    <row r="537" s="348" customFormat="1"/>
    <row r="538" s="348" customFormat="1"/>
    <row r="539" s="348" customFormat="1"/>
    <row r="540" s="348" customFormat="1"/>
    <row r="541" s="348" customFormat="1"/>
    <row r="542" s="348" customFormat="1"/>
    <row r="543" s="348" customFormat="1"/>
    <row r="544" s="348" customFormat="1"/>
    <row r="545" s="348" customFormat="1"/>
    <row r="546" s="348" customFormat="1"/>
    <row r="547" s="348" customFormat="1"/>
    <row r="548" s="348" customFormat="1"/>
    <row r="549" s="348" customFormat="1"/>
    <row r="550" s="348" customFormat="1"/>
    <row r="551" s="348" customFormat="1"/>
    <row r="552" s="348" customFormat="1"/>
    <row r="553" s="348" customFormat="1"/>
    <row r="554" s="348" customFormat="1"/>
    <row r="555" s="348" customFormat="1"/>
    <row r="556" s="348" customFormat="1"/>
    <row r="557" s="348" customFormat="1"/>
    <row r="558" s="348" customFormat="1"/>
    <row r="559" s="348" customFormat="1"/>
    <row r="560" s="348" customFormat="1"/>
    <row r="561" s="348" customFormat="1"/>
    <row r="562" s="348" customFormat="1"/>
    <row r="563" s="348" customFormat="1"/>
    <row r="564" s="348" customFormat="1"/>
    <row r="565" s="348" customFormat="1"/>
    <row r="566" s="348" customFormat="1"/>
    <row r="567" s="348" customFormat="1"/>
  </sheetData>
  <customSheetViews>
    <customSheetView guid="{38CD2C20-855C-4B70-ADA6-5FED1C172A6A}" fitToPage="1">
      <selection activeCell="D25" sqref="D25"/>
      <pageMargins left="0.70866141732283472" right="0.70866141732283472" top="0.74803149606299213" bottom="0.74803149606299213" header="0.31496062992125984" footer="0.31496062992125984"/>
      <pageSetup paperSize="9" scale="72" orientation="landscape" r:id="rId1"/>
    </customSheetView>
  </customSheetViews>
  <mergeCells count="18">
    <mergeCell ref="D23:D24"/>
    <mergeCell ref="E23:E24"/>
    <mergeCell ref="F23:F24"/>
    <mergeCell ref="H23:H24"/>
    <mergeCell ref="B2:H2"/>
    <mergeCell ref="C3:C4"/>
    <mergeCell ref="D3:D4"/>
    <mergeCell ref="E3:E4"/>
    <mergeCell ref="F3:F4"/>
    <mergeCell ref="H3:H4"/>
    <mergeCell ref="B22:H22"/>
    <mergeCell ref="C23:C24"/>
    <mergeCell ref="I22:O22"/>
    <mergeCell ref="J23:J24"/>
    <mergeCell ref="K23:K24"/>
    <mergeCell ref="L23:L24"/>
    <mergeCell ref="M23:M24"/>
    <mergeCell ref="O23:O24"/>
  </mergeCells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46"/>
  <sheetViews>
    <sheetView workbookViewId="0">
      <selection activeCell="E10" sqref="E10"/>
    </sheetView>
  </sheetViews>
  <sheetFormatPr defaultRowHeight="12.75"/>
  <cols>
    <col min="2" max="2" width="23" customWidth="1"/>
  </cols>
  <sheetData>
    <row r="4" spans="2:12">
      <c r="B4" s="372" t="s">
        <v>147</v>
      </c>
      <c r="C4" s="372"/>
      <c r="D4" s="372"/>
      <c r="E4" s="372"/>
      <c r="F4" s="372"/>
      <c r="G4" s="372"/>
      <c r="H4" s="372"/>
      <c r="I4" s="372"/>
      <c r="J4" s="372"/>
    </row>
    <row r="5" spans="2:12">
      <c r="B5" s="15" t="s">
        <v>148</v>
      </c>
      <c r="C5" s="133" t="s">
        <v>174</v>
      </c>
      <c r="D5" s="133" t="s">
        <v>164</v>
      </c>
      <c r="E5" s="65" t="s">
        <v>107</v>
      </c>
      <c r="F5" s="4" t="s">
        <v>108</v>
      </c>
      <c r="G5" s="4" t="s">
        <v>109</v>
      </c>
      <c r="H5" s="4" t="s">
        <v>13</v>
      </c>
      <c r="I5" s="4" t="s">
        <v>107</v>
      </c>
      <c r="J5" s="4" t="s">
        <v>108</v>
      </c>
      <c r="L5" s="86"/>
    </row>
    <row r="6" spans="2:12">
      <c r="B6" s="15" t="s">
        <v>14</v>
      </c>
      <c r="C6" s="133">
        <v>2013</v>
      </c>
      <c r="D6" s="133">
        <v>2013</v>
      </c>
      <c r="E6" s="65">
        <v>2013</v>
      </c>
      <c r="F6" s="4">
        <v>2013</v>
      </c>
      <c r="G6" s="4">
        <v>2012</v>
      </c>
      <c r="H6" s="4">
        <v>2012</v>
      </c>
      <c r="I6" s="4">
        <v>2012</v>
      </c>
      <c r="J6" s="4">
        <v>2012</v>
      </c>
      <c r="L6" s="86"/>
    </row>
    <row r="7" spans="2:12">
      <c r="B7" s="37"/>
      <c r="C7" s="11"/>
      <c r="D7" s="37"/>
      <c r="E7" s="37"/>
      <c r="F7" s="37"/>
      <c r="G7" s="37"/>
      <c r="H7" s="37"/>
      <c r="I7" s="37"/>
      <c r="J7" s="37"/>
      <c r="L7" s="37"/>
    </row>
    <row r="8" spans="2:12">
      <c r="B8" s="36" t="s">
        <v>149</v>
      </c>
      <c r="C8" s="48"/>
      <c r="D8" s="49"/>
      <c r="E8" s="49"/>
      <c r="F8" s="49"/>
      <c r="G8" s="49"/>
      <c r="H8" s="49"/>
      <c r="I8" s="49"/>
      <c r="J8" s="49"/>
      <c r="L8" s="49"/>
    </row>
    <row r="9" spans="2:12">
      <c r="B9" s="12" t="s">
        <v>95</v>
      </c>
      <c r="C9" s="25" t="e">
        <f>#REF!</f>
        <v>#REF!</v>
      </c>
      <c r="D9" s="68" t="e">
        <f>#REF!</f>
        <v>#REF!</v>
      </c>
      <c r="E9" s="68">
        <v>95.5</v>
      </c>
      <c r="F9" s="68">
        <v>96</v>
      </c>
      <c r="G9" s="26">
        <v>99.6</v>
      </c>
      <c r="H9" s="26">
        <v>90.2</v>
      </c>
      <c r="I9" s="26">
        <v>91.3</v>
      </c>
      <c r="J9" s="26">
        <v>87.3</v>
      </c>
      <c r="L9" s="26" t="e">
        <f>SUM(D9:F9)</f>
        <v>#REF!</v>
      </c>
    </row>
    <row r="10" spans="2:12">
      <c r="B10" s="12" t="s">
        <v>96</v>
      </c>
      <c r="C10" s="70" t="e">
        <f>#REF!</f>
        <v>#REF!</v>
      </c>
      <c r="D10" s="26" t="e">
        <f>#REF!</f>
        <v>#REF!</v>
      </c>
      <c r="E10" s="26">
        <v>94.1</v>
      </c>
      <c r="F10" s="26">
        <v>90.1</v>
      </c>
      <c r="G10" s="26">
        <v>87.1</v>
      </c>
      <c r="H10" s="68">
        <v>90</v>
      </c>
      <c r="I10" s="26">
        <v>97.8</v>
      </c>
      <c r="J10" s="26">
        <v>93.3</v>
      </c>
      <c r="L10" s="26" t="e">
        <f t="shared" ref="L10:L46" si="0">SUM(D10:F10)</f>
        <v>#REF!</v>
      </c>
    </row>
    <row r="11" spans="2:12">
      <c r="B11" s="12" t="s">
        <v>97</v>
      </c>
      <c r="C11" s="25" t="e">
        <f>#REF!</f>
        <v>#REF!</v>
      </c>
      <c r="D11" s="26" t="e">
        <f>#REF!</f>
        <v>#REF!</v>
      </c>
      <c r="E11" s="26">
        <v>42.1</v>
      </c>
      <c r="F11" s="68">
        <v>38</v>
      </c>
      <c r="G11" s="68">
        <v>37</v>
      </c>
      <c r="H11" s="26">
        <v>33.5</v>
      </c>
      <c r="I11" s="26">
        <v>40.6</v>
      </c>
      <c r="J11" s="26">
        <v>37.1</v>
      </c>
      <c r="L11" s="26" t="e">
        <f t="shared" si="0"/>
        <v>#REF!</v>
      </c>
    </row>
    <row r="12" spans="2:12">
      <c r="B12" s="12" t="s">
        <v>111</v>
      </c>
      <c r="C12" s="25" t="e">
        <f>#REF!</f>
        <v>#REF!</v>
      </c>
      <c r="D12" s="26" t="e">
        <f>#REF!</f>
        <v>#REF!</v>
      </c>
      <c r="E12" s="26">
        <v>47</v>
      </c>
      <c r="F12" s="26">
        <v>47.3</v>
      </c>
      <c r="G12" s="26">
        <v>43.4</v>
      </c>
      <c r="H12" s="26">
        <v>43.1</v>
      </c>
      <c r="I12" s="26">
        <v>45.8</v>
      </c>
      <c r="J12" s="26">
        <v>46.1</v>
      </c>
      <c r="L12" s="26" t="e">
        <f t="shared" si="0"/>
        <v>#REF!</v>
      </c>
    </row>
    <row r="13" spans="2:12" ht="13.5" thickBot="1">
      <c r="B13" s="12" t="s">
        <v>150</v>
      </c>
      <c r="C13" s="27" t="e">
        <f>#REF!</f>
        <v>#REF!</v>
      </c>
      <c r="D13" s="28" t="e">
        <f>#REF!</f>
        <v>#REF!</v>
      </c>
      <c r="E13" s="28">
        <v>-3.6</v>
      </c>
      <c r="F13" s="72">
        <v>-3</v>
      </c>
      <c r="G13" s="28">
        <v>-1.9</v>
      </c>
      <c r="H13" s="28">
        <v>-1.1000000000000001</v>
      </c>
      <c r="I13" s="28">
        <v>-2.7</v>
      </c>
      <c r="J13" s="28">
        <v>-1.9</v>
      </c>
      <c r="L13" s="28" t="e">
        <f t="shared" si="0"/>
        <v>#REF!</v>
      </c>
    </row>
    <row r="14" spans="2:12">
      <c r="B14" s="36" t="s">
        <v>24</v>
      </c>
      <c r="C14" s="29" t="e">
        <f>SUM(C9:C13)</f>
        <v>#REF!</v>
      </c>
      <c r="D14" s="30" t="e">
        <f>SUM(D9:D13)</f>
        <v>#REF!</v>
      </c>
      <c r="E14" s="30">
        <v>275.10000000000002</v>
      </c>
      <c r="F14" s="30">
        <v>268.39999999999998</v>
      </c>
      <c r="G14" s="30">
        <v>265.2</v>
      </c>
      <c r="H14" s="30">
        <v>255.7</v>
      </c>
      <c r="I14" s="30">
        <v>272.8</v>
      </c>
      <c r="J14" s="30">
        <v>261.89999999999998</v>
      </c>
      <c r="L14" s="30" t="e">
        <f t="shared" si="0"/>
        <v>#REF!</v>
      </c>
    </row>
    <row r="15" spans="2:12">
      <c r="B15" s="12"/>
      <c r="C15" s="11"/>
      <c r="D15" s="37"/>
      <c r="E15" s="37"/>
      <c r="F15" s="37"/>
      <c r="G15" s="37"/>
      <c r="H15" s="37"/>
      <c r="I15" s="37"/>
      <c r="J15" s="37"/>
      <c r="L15" s="37"/>
    </row>
    <row r="16" spans="2:12">
      <c r="B16" s="36" t="s">
        <v>151</v>
      </c>
      <c r="C16" s="11"/>
      <c r="D16" s="37"/>
      <c r="E16" s="37"/>
      <c r="F16" s="37"/>
      <c r="G16" s="37"/>
      <c r="H16" s="37"/>
      <c r="I16" s="37"/>
      <c r="J16" s="37"/>
      <c r="L16" s="37"/>
    </row>
    <row r="17" spans="2:12">
      <c r="B17" s="12" t="s">
        <v>95</v>
      </c>
      <c r="C17" s="70" t="e">
        <f>#REF!</f>
        <v>#REF!</v>
      </c>
      <c r="D17" s="26" t="e">
        <f>#REF!</f>
        <v>#REF!</v>
      </c>
      <c r="E17" s="26">
        <v>9.4</v>
      </c>
      <c r="F17" s="26">
        <v>9.3000000000000007</v>
      </c>
      <c r="G17" s="26">
        <v>8.3000000000000007</v>
      </c>
      <c r="H17" s="26">
        <v>7</v>
      </c>
      <c r="I17" s="26">
        <v>6.1</v>
      </c>
      <c r="J17" s="26">
        <v>8.4</v>
      </c>
      <c r="L17" s="26" t="e">
        <f t="shared" si="0"/>
        <v>#REF!</v>
      </c>
    </row>
    <row r="18" spans="2:12">
      <c r="B18" s="12" t="s">
        <v>96</v>
      </c>
      <c r="C18" s="70" t="e">
        <f>#REF!</f>
        <v>#REF!</v>
      </c>
      <c r="D18" s="26" t="e">
        <f>#REF!</f>
        <v>#REF!</v>
      </c>
      <c r="E18" s="26">
        <v>3.7</v>
      </c>
      <c r="F18" s="26">
        <v>3.6</v>
      </c>
      <c r="G18" s="26">
        <v>8.6999999999999993</v>
      </c>
      <c r="H18" s="26">
        <v>5.6</v>
      </c>
      <c r="I18" s="26">
        <v>7.9</v>
      </c>
      <c r="J18" s="26">
        <v>5.0999999999999996</v>
      </c>
      <c r="L18" s="26" t="e">
        <f t="shared" si="0"/>
        <v>#REF!</v>
      </c>
    </row>
    <row r="19" spans="2:12">
      <c r="B19" s="12" t="s">
        <v>97</v>
      </c>
      <c r="C19" s="70" t="e">
        <f>#REF!</f>
        <v>#REF!</v>
      </c>
      <c r="D19" s="26" t="e">
        <f>#REF!</f>
        <v>#REF!</v>
      </c>
      <c r="E19" s="26">
        <v>4.5</v>
      </c>
      <c r="F19" s="26">
        <v>3.6</v>
      </c>
      <c r="G19" s="26">
        <v>1.3</v>
      </c>
      <c r="H19" s="26">
        <v>1.2</v>
      </c>
      <c r="I19" s="26">
        <v>4.9000000000000004</v>
      </c>
      <c r="J19" s="26">
        <v>4.3</v>
      </c>
      <c r="L19" s="26" t="e">
        <f t="shared" si="0"/>
        <v>#REF!</v>
      </c>
    </row>
    <row r="20" spans="2:12">
      <c r="B20" s="12" t="s">
        <v>111</v>
      </c>
      <c r="C20" s="70" t="e">
        <f>#REF!</f>
        <v>#REF!</v>
      </c>
      <c r="D20" s="26" t="e">
        <f>#REF!</f>
        <v>#REF!</v>
      </c>
      <c r="E20" s="26">
        <v>-0.6</v>
      </c>
      <c r="F20" s="26">
        <v>1.8</v>
      </c>
      <c r="G20" s="26">
        <v>2.2000000000000002</v>
      </c>
      <c r="H20" s="26">
        <v>-0.6</v>
      </c>
      <c r="I20" s="26">
        <v>0.3</v>
      </c>
      <c r="J20" s="26">
        <v>0.7</v>
      </c>
      <c r="L20" s="68" t="e">
        <f t="shared" si="0"/>
        <v>#REF!</v>
      </c>
    </row>
    <row r="21" spans="2:12" ht="13.5" thickBot="1">
      <c r="B21" s="12" t="s">
        <v>150</v>
      </c>
      <c r="C21" s="27" t="e">
        <f>#REF!</f>
        <v>#REF!</v>
      </c>
      <c r="D21" s="28" t="e">
        <f>#REF!</f>
        <v>#REF!</v>
      </c>
      <c r="E21" s="28">
        <v>-4.5</v>
      </c>
      <c r="F21" s="28">
        <v>-1.9</v>
      </c>
      <c r="G21" s="28">
        <v>-1.7</v>
      </c>
      <c r="H21" s="28">
        <v>-4.8</v>
      </c>
      <c r="I21" s="28">
        <v>-5.2</v>
      </c>
      <c r="J21" s="28">
        <v>-26.8</v>
      </c>
      <c r="L21" s="28" t="e">
        <f t="shared" si="0"/>
        <v>#REF!</v>
      </c>
    </row>
    <row r="22" spans="2:12">
      <c r="B22" s="36" t="s">
        <v>24</v>
      </c>
      <c r="C22" s="63" t="e">
        <f>SUM(C17:C21)</f>
        <v>#REF!</v>
      </c>
      <c r="D22" s="30" t="e">
        <f>SUM(D17:D21)</f>
        <v>#REF!</v>
      </c>
      <c r="E22" s="30">
        <v>12.5</v>
      </c>
      <c r="F22" s="30">
        <v>16.399999999999999</v>
      </c>
      <c r="G22" s="30">
        <v>18.8</v>
      </c>
      <c r="H22" s="30">
        <v>8.4</v>
      </c>
      <c r="I22" s="30">
        <v>14</v>
      </c>
      <c r="J22" s="30">
        <v>-8.3000000000000007</v>
      </c>
      <c r="L22" s="69" t="e">
        <f t="shared" si="0"/>
        <v>#REF!</v>
      </c>
    </row>
    <row r="23" spans="2:12">
      <c r="B23" s="37"/>
      <c r="C23" s="11"/>
      <c r="D23" s="37"/>
      <c r="E23" s="37"/>
      <c r="F23" s="37"/>
      <c r="G23" s="37"/>
      <c r="H23" s="37"/>
      <c r="I23" s="37"/>
      <c r="J23" s="37"/>
      <c r="L23" s="37"/>
    </row>
    <row r="24" spans="2:12">
      <c r="B24" s="36" t="s">
        <v>152</v>
      </c>
      <c r="C24" s="11"/>
      <c r="D24" s="37"/>
      <c r="E24" s="37"/>
      <c r="F24" s="37"/>
      <c r="G24" s="37"/>
      <c r="H24" s="37"/>
      <c r="I24" s="37"/>
      <c r="J24" s="37"/>
      <c r="L24" s="37"/>
    </row>
    <row r="25" spans="2:12">
      <c r="B25" s="12" t="s">
        <v>95</v>
      </c>
      <c r="C25" s="70" t="e">
        <f t="shared" ref="C25:D27" si="1">C33-C17</f>
        <v>#REF!</v>
      </c>
      <c r="D25" s="26" t="e">
        <f t="shared" si="1"/>
        <v>#REF!</v>
      </c>
      <c r="E25" s="26" t="s">
        <v>31</v>
      </c>
      <c r="F25" s="26">
        <v>0.3</v>
      </c>
      <c r="G25" s="26">
        <v>0.3</v>
      </c>
      <c r="H25" s="26" t="s">
        <v>94</v>
      </c>
      <c r="I25" s="26">
        <v>0.2</v>
      </c>
      <c r="J25" s="26" t="s">
        <v>31</v>
      </c>
      <c r="L25" s="26" t="e">
        <f t="shared" si="0"/>
        <v>#REF!</v>
      </c>
    </row>
    <row r="26" spans="2:12">
      <c r="B26" s="12" t="s">
        <v>96</v>
      </c>
      <c r="C26" s="70" t="e">
        <f t="shared" si="1"/>
        <v>#REF!</v>
      </c>
      <c r="D26" s="26" t="e">
        <f t="shared" si="1"/>
        <v>#REF!</v>
      </c>
      <c r="E26" s="26">
        <v>0.2</v>
      </c>
      <c r="F26" s="26"/>
      <c r="G26" s="26"/>
      <c r="H26" s="26" t="s">
        <v>31</v>
      </c>
      <c r="I26" s="26" t="s">
        <v>94</v>
      </c>
      <c r="J26" s="26">
        <v>1</v>
      </c>
      <c r="L26" s="26" t="e">
        <f t="shared" si="0"/>
        <v>#REF!</v>
      </c>
    </row>
    <row r="27" spans="2:12">
      <c r="B27" s="12" t="s">
        <v>97</v>
      </c>
      <c r="C27" s="70" t="e">
        <f t="shared" si="1"/>
        <v>#REF!</v>
      </c>
      <c r="D27" s="26" t="e">
        <f t="shared" si="1"/>
        <v>#REF!</v>
      </c>
      <c r="E27" s="26">
        <v>0.5</v>
      </c>
      <c r="F27" s="26"/>
      <c r="G27" s="26">
        <v>0.2</v>
      </c>
      <c r="H27" s="26">
        <v>0.2</v>
      </c>
      <c r="I27" s="26" t="s">
        <v>94</v>
      </c>
      <c r="J27" s="26" t="s">
        <v>94</v>
      </c>
      <c r="L27" s="26" t="e">
        <f t="shared" si="0"/>
        <v>#REF!</v>
      </c>
    </row>
    <row r="28" spans="2:12">
      <c r="B28" s="12" t="s">
        <v>111</v>
      </c>
      <c r="C28" s="70" t="e">
        <f>C36-C20</f>
        <v>#REF!</v>
      </c>
      <c r="D28" s="26" t="e">
        <f>D36-D20</f>
        <v>#REF!</v>
      </c>
      <c r="E28" s="26" t="s">
        <v>31</v>
      </c>
      <c r="F28" s="26"/>
      <c r="G28" s="26">
        <v>0</v>
      </c>
      <c r="H28" s="26" t="s">
        <v>31</v>
      </c>
      <c r="I28" s="26" t="s">
        <v>94</v>
      </c>
      <c r="J28" s="26">
        <v>1.1000000000000001</v>
      </c>
      <c r="L28" s="26" t="e">
        <f t="shared" si="0"/>
        <v>#REF!</v>
      </c>
    </row>
    <row r="29" spans="2:12" ht="13.5" thickBot="1">
      <c r="B29" s="12" t="s">
        <v>150</v>
      </c>
      <c r="C29" s="71" t="e">
        <f>C37-C21</f>
        <v>#REF!</v>
      </c>
      <c r="D29" s="28" t="e">
        <f>D37-D21</f>
        <v>#REF!</v>
      </c>
      <c r="E29" s="28" t="s">
        <v>153</v>
      </c>
      <c r="F29" s="28">
        <v>0.4</v>
      </c>
      <c r="G29" s="28">
        <v>1.7</v>
      </c>
      <c r="H29" s="28">
        <v>4.4000000000000004</v>
      </c>
      <c r="I29" s="28">
        <v>1.9</v>
      </c>
      <c r="J29" s="28">
        <v>25.3</v>
      </c>
      <c r="L29" s="28" t="e">
        <f t="shared" si="0"/>
        <v>#REF!</v>
      </c>
    </row>
    <row r="30" spans="2:12">
      <c r="B30" s="36" t="s">
        <v>24</v>
      </c>
      <c r="C30" s="29" t="e">
        <f>SUM(C25:C29)</f>
        <v>#REF!</v>
      </c>
      <c r="D30" s="69" t="e">
        <f>SUM(D25:D29)</f>
        <v>#REF!</v>
      </c>
      <c r="E30" s="69">
        <v>3</v>
      </c>
      <c r="F30" s="30">
        <v>0.7</v>
      </c>
      <c r="G30" s="30">
        <v>2.2000000000000002</v>
      </c>
      <c r="H30" s="30">
        <v>4.5999999999999996</v>
      </c>
      <c r="I30" s="30">
        <v>2.1</v>
      </c>
      <c r="J30" s="30">
        <v>27.4</v>
      </c>
      <c r="L30" s="30" t="e">
        <f t="shared" si="0"/>
        <v>#REF!</v>
      </c>
    </row>
    <row r="31" spans="2:12">
      <c r="B31" s="36"/>
      <c r="C31" s="11"/>
      <c r="D31" s="37"/>
      <c r="E31" s="37"/>
      <c r="F31" s="37"/>
      <c r="G31" s="37"/>
      <c r="H31" s="37"/>
      <c r="I31" s="37"/>
      <c r="J31" s="37"/>
      <c r="L31" s="37"/>
    </row>
    <row r="32" spans="2:12">
      <c r="B32" s="36" t="s">
        <v>154</v>
      </c>
      <c r="C32" s="11"/>
      <c r="D32" s="37"/>
      <c r="E32" s="37"/>
      <c r="F32" s="37"/>
      <c r="G32" s="37"/>
      <c r="H32" s="37"/>
      <c r="I32" s="37"/>
      <c r="J32" s="37"/>
      <c r="L32" s="37"/>
    </row>
    <row r="33" spans="2:12">
      <c r="B33" s="12" t="s">
        <v>95</v>
      </c>
      <c r="C33" s="70" t="e">
        <f>#REF!</f>
        <v>#REF!</v>
      </c>
      <c r="D33" s="68" t="e">
        <f>#REF!</f>
        <v>#REF!</v>
      </c>
      <c r="E33" s="68">
        <v>9.4</v>
      </c>
      <c r="F33" s="68">
        <v>9.6</v>
      </c>
      <c r="G33" s="68">
        <v>8.6</v>
      </c>
      <c r="H33" s="68">
        <v>7</v>
      </c>
      <c r="I33" s="68">
        <v>6.3</v>
      </c>
      <c r="J33" s="68">
        <v>8.4</v>
      </c>
      <c r="L33" s="68" t="e">
        <f t="shared" si="0"/>
        <v>#REF!</v>
      </c>
    </row>
    <row r="34" spans="2:12">
      <c r="B34" s="12" t="s">
        <v>96</v>
      </c>
      <c r="C34" s="70" t="e">
        <f>#REF!</f>
        <v>#REF!</v>
      </c>
      <c r="D34" s="68" t="e">
        <f>#REF!</f>
        <v>#REF!</v>
      </c>
      <c r="E34" s="68">
        <v>3.9</v>
      </c>
      <c r="F34" s="68">
        <v>3.6</v>
      </c>
      <c r="G34" s="68">
        <v>8.6999999999999993</v>
      </c>
      <c r="H34" s="68">
        <v>5.6</v>
      </c>
      <c r="I34" s="68">
        <v>7.9</v>
      </c>
      <c r="J34" s="68">
        <v>6.1</v>
      </c>
      <c r="L34" s="68" t="e">
        <f t="shared" si="0"/>
        <v>#REF!</v>
      </c>
    </row>
    <row r="35" spans="2:12">
      <c r="B35" s="12" t="s">
        <v>97</v>
      </c>
      <c r="C35" s="70" t="e">
        <f>#REF!</f>
        <v>#REF!</v>
      </c>
      <c r="D35" s="68" t="e">
        <f>#REF!</f>
        <v>#REF!</v>
      </c>
      <c r="E35" s="68">
        <v>5</v>
      </c>
      <c r="F35" s="68">
        <v>3.6</v>
      </c>
      <c r="G35" s="68">
        <v>1.5</v>
      </c>
      <c r="H35" s="68">
        <v>1.4</v>
      </c>
      <c r="I35" s="68">
        <v>4.9000000000000004</v>
      </c>
      <c r="J35" s="68">
        <v>4.3</v>
      </c>
      <c r="L35" s="68" t="e">
        <f t="shared" si="0"/>
        <v>#REF!</v>
      </c>
    </row>
    <row r="36" spans="2:12">
      <c r="B36" s="12" t="s">
        <v>111</v>
      </c>
      <c r="C36" s="70" t="e">
        <f>#REF!</f>
        <v>#REF!</v>
      </c>
      <c r="D36" s="68" t="e">
        <f>#REF!</f>
        <v>#REF!</v>
      </c>
      <c r="E36" s="68">
        <v>-0.6</v>
      </c>
      <c r="F36" s="68">
        <v>1.8</v>
      </c>
      <c r="G36" s="68">
        <v>2.2000000000000002</v>
      </c>
      <c r="H36" s="68">
        <v>-0.6</v>
      </c>
      <c r="I36" s="68">
        <v>0.3</v>
      </c>
      <c r="J36" s="68">
        <v>1.8</v>
      </c>
      <c r="L36" s="68" t="e">
        <f t="shared" si="0"/>
        <v>#REF!</v>
      </c>
    </row>
    <row r="37" spans="2:12" ht="13.5" thickBot="1">
      <c r="B37" s="50" t="s">
        <v>155</v>
      </c>
      <c r="C37" s="71" t="e">
        <f>#REF!</f>
        <v>#REF!</v>
      </c>
      <c r="D37" s="72" t="e">
        <f>#REF!</f>
        <v>#REF!</v>
      </c>
      <c r="E37" s="72">
        <v>-2.2000000000000002</v>
      </c>
      <c r="F37" s="72">
        <v>-1.5</v>
      </c>
      <c r="G37" s="72">
        <v>0</v>
      </c>
      <c r="H37" s="72">
        <v>-0.4</v>
      </c>
      <c r="I37" s="72">
        <v>-3.3</v>
      </c>
      <c r="J37" s="72">
        <v>-1.5</v>
      </c>
      <c r="L37" s="72" t="e">
        <f t="shared" si="0"/>
        <v>#REF!</v>
      </c>
    </row>
    <row r="38" spans="2:12">
      <c r="B38" s="36" t="s">
        <v>24</v>
      </c>
      <c r="C38" s="63" t="e">
        <f>SUM(C33:C37)</f>
        <v>#REF!</v>
      </c>
      <c r="D38" s="69" t="e">
        <f>SUM(D33:D37)</f>
        <v>#REF!</v>
      </c>
      <c r="E38" s="69">
        <v>15.5</v>
      </c>
      <c r="F38" s="69">
        <v>17.100000000000001</v>
      </c>
      <c r="G38" s="69">
        <v>21</v>
      </c>
      <c r="H38" s="69">
        <v>13</v>
      </c>
      <c r="I38" s="69">
        <v>16.100000000000001</v>
      </c>
      <c r="J38" s="69">
        <v>19.100000000000001</v>
      </c>
      <c r="L38" s="69" t="e">
        <f t="shared" si="0"/>
        <v>#REF!</v>
      </c>
    </row>
    <row r="39" spans="2:12">
      <c r="B39" s="36"/>
      <c r="C39" s="11"/>
      <c r="D39" s="37"/>
      <c r="E39" s="37"/>
      <c r="F39" s="37"/>
      <c r="G39" s="37"/>
      <c r="H39" s="37"/>
      <c r="I39" s="37"/>
      <c r="J39" s="37"/>
      <c r="L39" s="37"/>
    </row>
    <row r="40" spans="2:12">
      <c r="B40" s="36" t="s">
        <v>117</v>
      </c>
      <c r="C40" s="11"/>
      <c r="D40" s="37"/>
      <c r="E40" s="37"/>
      <c r="F40" s="37"/>
      <c r="G40" s="37"/>
      <c r="H40" s="37"/>
      <c r="I40" s="37"/>
      <c r="J40" s="37"/>
      <c r="L40" s="37"/>
    </row>
    <row r="41" spans="2:12">
      <c r="B41" s="12" t="s">
        <v>95</v>
      </c>
      <c r="C41" s="87" t="e">
        <f>#REF!</f>
        <v>#REF!</v>
      </c>
      <c r="D41" s="51" t="e">
        <f>#REF!</f>
        <v>#REF!</v>
      </c>
      <c r="E41" s="51">
        <v>45900</v>
      </c>
      <c r="F41" s="51">
        <v>44600</v>
      </c>
      <c r="G41" s="51">
        <v>45500</v>
      </c>
      <c r="H41" s="51">
        <v>41200</v>
      </c>
      <c r="I41" s="51">
        <v>40900</v>
      </c>
      <c r="J41" s="51">
        <v>38900</v>
      </c>
      <c r="L41" s="51" t="e">
        <f t="shared" si="0"/>
        <v>#REF!</v>
      </c>
    </row>
    <row r="42" spans="2:12">
      <c r="B42" s="12" t="s">
        <v>96</v>
      </c>
      <c r="C42" s="87" t="e">
        <f>#REF!</f>
        <v>#REF!</v>
      </c>
      <c r="D42" s="51" t="e">
        <f>#REF!</f>
        <v>#REF!</v>
      </c>
      <c r="E42" s="51">
        <v>99900</v>
      </c>
      <c r="F42" s="51">
        <v>104100</v>
      </c>
      <c r="G42" s="51">
        <v>101757</v>
      </c>
      <c r="H42" s="51">
        <v>103139</v>
      </c>
      <c r="I42" s="51">
        <v>107235</v>
      </c>
      <c r="J42" s="51">
        <v>108280</v>
      </c>
      <c r="L42" s="51" t="e">
        <f t="shared" si="0"/>
        <v>#REF!</v>
      </c>
    </row>
    <row r="43" spans="2:12">
      <c r="B43" s="12" t="s">
        <v>97</v>
      </c>
      <c r="C43" s="87" t="e">
        <f>#REF!</f>
        <v>#REF!</v>
      </c>
      <c r="D43" s="51" t="e">
        <f>#REF!</f>
        <v>#REF!</v>
      </c>
      <c r="E43" s="51">
        <v>21700</v>
      </c>
      <c r="F43" s="51">
        <v>20300</v>
      </c>
      <c r="G43" s="51">
        <v>18500</v>
      </c>
      <c r="H43" s="51">
        <v>17700</v>
      </c>
      <c r="I43" s="51">
        <v>20500</v>
      </c>
      <c r="J43" s="51">
        <v>19400</v>
      </c>
      <c r="L43" s="51" t="e">
        <f t="shared" si="0"/>
        <v>#REF!</v>
      </c>
    </row>
    <row r="44" spans="2:12">
      <c r="B44" s="12" t="s">
        <v>111</v>
      </c>
      <c r="C44" s="87" t="e">
        <f>#REF!</f>
        <v>#REF!</v>
      </c>
      <c r="D44" s="51" t="e">
        <f>#REF!</f>
        <v>#REF!</v>
      </c>
      <c r="E44" s="51">
        <v>40700</v>
      </c>
      <c r="F44" s="51">
        <v>38602</v>
      </c>
      <c r="G44" s="51">
        <v>34196</v>
      </c>
      <c r="H44" s="51">
        <v>33894</v>
      </c>
      <c r="I44" s="51">
        <v>37457</v>
      </c>
      <c r="J44" s="51">
        <v>36742</v>
      </c>
      <c r="L44" s="51" t="e">
        <f t="shared" si="0"/>
        <v>#REF!</v>
      </c>
    </row>
    <row r="45" spans="2:12" ht="13.5" thickBot="1">
      <c r="B45" s="50" t="s">
        <v>156</v>
      </c>
      <c r="C45" s="88" t="e">
        <f>#REF!</f>
        <v>#REF!</v>
      </c>
      <c r="D45" s="52" t="e">
        <f>#REF!</f>
        <v>#REF!</v>
      </c>
      <c r="E45" s="52">
        <v>-3900</v>
      </c>
      <c r="F45" s="52">
        <v>-3100</v>
      </c>
      <c r="G45" s="52">
        <v>-2000</v>
      </c>
      <c r="H45" s="52">
        <v>-2000</v>
      </c>
      <c r="I45" s="52">
        <v>-2500</v>
      </c>
      <c r="J45" s="52">
        <v>-1900</v>
      </c>
      <c r="L45" s="52" t="e">
        <f t="shared" si="0"/>
        <v>#REF!</v>
      </c>
    </row>
    <row r="46" spans="2:12">
      <c r="B46" s="36" t="s">
        <v>24</v>
      </c>
      <c r="C46" s="89" t="e">
        <f>SUM(C41:C45)</f>
        <v>#REF!</v>
      </c>
      <c r="D46" s="53" t="e">
        <f>SUM(D41:D45)</f>
        <v>#REF!</v>
      </c>
      <c r="E46" s="53">
        <v>204300</v>
      </c>
      <c r="F46" s="53">
        <v>204502</v>
      </c>
      <c r="G46" s="53">
        <v>197953</v>
      </c>
      <c r="H46" s="53">
        <v>193933</v>
      </c>
      <c r="I46" s="53">
        <v>203592</v>
      </c>
      <c r="J46" s="53">
        <v>201422</v>
      </c>
      <c r="L46" s="53" t="e">
        <f t="shared" si="0"/>
        <v>#REF!</v>
      </c>
    </row>
  </sheetData>
  <customSheetViews>
    <customSheetView guid="{38CD2C20-855C-4B70-ADA6-5FED1C172A6A}" fitToPage="1" state="hidden">
      <selection activeCell="E10" sqref="E10"/>
      <pageMargins left="0.70866141732283472" right="0.70866141732283472" top="0.74803149606299213" bottom="0.74803149606299213" header="0.31496062992125984" footer="0.31496062992125984"/>
      <pageSetup paperSize="9" scale="76" orientation="portrait" r:id="rId1"/>
    </customSheetView>
  </customSheetViews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76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46"/>
  <sheetViews>
    <sheetView workbookViewId="0">
      <selection activeCell="R40" sqref="R40"/>
    </sheetView>
  </sheetViews>
  <sheetFormatPr defaultRowHeight="12.75"/>
  <cols>
    <col min="3" max="3" width="32.5703125" customWidth="1"/>
  </cols>
  <sheetData>
    <row r="4" spans="3:13">
      <c r="C4" s="66"/>
      <c r="D4" s="67" t="s">
        <v>185</v>
      </c>
      <c r="E4" s="21" t="s">
        <v>186</v>
      </c>
      <c r="F4" s="67" t="s">
        <v>187</v>
      </c>
      <c r="G4" s="21" t="s">
        <v>188</v>
      </c>
      <c r="H4" s="21" t="s">
        <v>189</v>
      </c>
      <c r="I4" s="21" t="s">
        <v>185</v>
      </c>
      <c r="J4" s="21" t="s">
        <v>186</v>
      </c>
      <c r="K4" s="21" t="s">
        <v>187</v>
      </c>
      <c r="L4" s="21" t="s">
        <v>188</v>
      </c>
      <c r="M4" s="21" t="s">
        <v>189</v>
      </c>
    </row>
    <row r="5" spans="3:13">
      <c r="C5" s="374" t="s">
        <v>14</v>
      </c>
      <c r="D5" s="375">
        <v>2013</v>
      </c>
      <c r="E5" s="375">
        <v>2013</v>
      </c>
      <c r="F5" s="67"/>
      <c r="G5" s="21"/>
      <c r="H5" s="373">
        <v>2013</v>
      </c>
      <c r="I5" s="373">
        <v>2012</v>
      </c>
      <c r="J5" s="373">
        <v>2012</v>
      </c>
      <c r="K5" s="21"/>
      <c r="L5" s="373">
        <v>2012</v>
      </c>
      <c r="M5" s="21"/>
    </row>
    <row r="6" spans="3:13">
      <c r="C6" s="374"/>
      <c r="D6" s="375"/>
      <c r="E6" s="375"/>
      <c r="F6" s="67">
        <v>2013</v>
      </c>
      <c r="G6" s="21">
        <v>2013</v>
      </c>
      <c r="H6" s="373"/>
      <c r="I6" s="373"/>
      <c r="J6" s="373"/>
      <c r="K6" s="21">
        <v>2012</v>
      </c>
      <c r="L6" s="373"/>
      <c r="M6" s="21">
        <v>2012</v>
      </c>
    </row>
    <row r="7" spans="3:13">
      <c r="C7" s="214"/>
      <c r="D7" s="227"/>
      <c r="E7" s="215"/>
      <c r="F7" s="216"/>
      <c r="G7" s="217"/>
      <c r="H7" s="217"/>
      <c r="I7" s="228"/>
      <c r="J7" s="217"/>
      <c r="K7" s="217"/>
      <c r="L7" s="217"/>
      <c r="M7" s="217"/>
    </row>
    <row r="8" spans="3:13">
      <c r="C8" s="218" t="s">
        <v>190</v>
      </c>
      <c r="D8" s="219"/>
      <c r="E8" s="220"/>
      <c r="F8" s="220"/>
      <c r="G8" s="221"/>
      <c r="H8" s="221"/>
      <c r="I8" s="229"/>
      <c r="J8" s="221"/>
      <c r="K8" s="221"/>
      <c r="L8" s="221"/>
      <c r="M8" s="221"/>
    </row>
    <row r="9" spans="3:13">
      <c r="C9" s="222" t="s">
        <v>95</v>
      </c>
      <c r="D9" s="225" t="s">
        <v>197</v>
      </c>
      <c r="E9" s="226" t="s">
        <v>198</v>
      </c>
      <c r="F9" s="226" t="s">
        <v>199</v>
      </c>
      <c r="G9" s="230" t="s">
        <v>200</v>
      </c>
      <c r="H9" s="230" t="s">
        <v>201</v>
      </c>
      <c r="I9" s="231" t="s">
        <v>202</v>
      </c>
      <c r="J9" s="230" t="s">
        <v>203</v>
      </c>
      <c r="K9" s="230" t="s">
        <v>204</v>
      </c>
      <c r="L9" s="230" t="s">
        <v>205</v>
      </c>
      <c r="M9" s="230" t="s">
        <v>206</v>
      </c>
    </row>
    <row r="10" spans="3:13">
      <c r="C10" s="222" t="s">
        <v>96</v>
      </c>
      <c r="D10" s="225" t="s">
        <v>207</v>
      </c>
      <c r="E10" s="226" t="s">
        <v>208</v>
      </c>
      <c r="F10" s="226" t="s">
        <v>209</v>
      </c>
      <c r="G10" s="230" t="s">
        <v>210</v>
      </c>
      <c r="H10" s="230" t="s">
        <v>211</v>
      </c>
      <c r="I10" s="231" t="s">
        <v>212</v>
      </c>
      <c r="J10" s="230" t="s">
        <v>213</v>
      </c>
      <c r="K10" s="230" t="s">
        <v>214</v>
      </c>
      <c r="L10" s="230" t="s">
        <v>215</v>
      </c>
      <c r="M10" s="230" t="s">
        <v>216</v>
      </c>
    </row>
    <row r="11" spans="3:13">
      <c r="C11" s="222" t="s">
        <v>97</v>
      </c>
      <c r="D11" s="225" t="s">
        <v>217</v>
      </c>
      <c r="E11" s="226" t="s">
        <v>218</v>
      </c>
      <c r="F11" s="226" t="s">
        <v>219</v>
      </c>
      <c r="G11" s="230" t="s">
        <v>220</v>
      </c>
      <c r="H11" s="230" t="s">
        <v>221</v>
      </c>
      <c r="I11" s="231" t="s">
        <v>222</v>
      </c>
      <c r="J11" s="230" t="s">
        <v>223</v>
      </c>
      <c r="K11" s="230" t="s">
        <v>224</v>
      </c>
      <c r="L11" s="230" t="s">
        <v>225</v>
      </c>
      <c r="M11" s="230" t="s">
        <v>226</v>
      </c>
    </row>
    <row r="12" spans="3:13">
      <c r="C12" s="222" t="s">
        <v>111</v>
      </c>
      <c r="D12" s="225" t="s">
        <v>227</v>
      </c>
      <c r="E12" s="226" t="s">
        <v>228</v>
      </c>
      <c r="F12" s="226" t="s">
        <v>229</v>
      </c>
      <c r="G12" s="230" t="s">
        <v>230</v>
      </c>
      <c r="H12" s="230" t="s">
        <v>231</v>
      </c>
      <c r="I12" s="231" t="s">
        <v>232</v>
      </c>
      <c r="J12" s="230" t="s">
        <v>233</v>
      </c>
      <c r="K12" s="230" t="s">
        <v>234</v>
      </c>
      <c r="L12" s="230" t="s">
        <v>235</v>
      </c>
      <c r="M12" s="230" t="s">
        <v>236</v>
      </c>
    </row>
    <row r="13" spans="3:13" ht="13.5" thickBot="1">
      <c r="C13" s="223" t="s">
        <v>191</v>
      </c>
      <c r="D13" s="232" t="s">
        <v>237</v>
      </c>
      <c r="E13" s="233" t="s">
        <v>238</v>
      </c>
      <c r="F13" s="233" t="s">
        <v>239</v>
      </c>
      <c r="G13" s="234" t="s">
        <v>240</v>
      </c>
      <c r="H13" s="234" t="s">
        <v>241</v>
      </c>
      <c r="I13" s="235" t="s">
        <v>242</v>
      </c>
      <c r="J13" s="234" t="s">
        <v>243</v>
      </c>
      <c r="K13" s="234" t="s">
        <v>244</v>
      </c>
      <c r="L13" s="234" t="s">
        <v>245</v>
      </c>
      <c r="M13" s="234" t="s">
        <v>243</v>
      </c>
    </row>
    <row r="14" spans="3:13">
      <c r="C14" s="218" t="s">
        <v>192</v>
      </c>
      <c r="D14" s="236" t="s">
        <v>246</v>
      </c>
      <c r="E14" s="237" t="s">
        <v>247</v>
      </c>
      <c r="F14" s="237" t="s">
        <v>248</v>
      </c>
      <c r="G14" s="238">
        <v>299.60000000000002</v>
      </c>
      <c r="H14" s="238" t="s">
        <v>249</v>
      </c>
      <c r="I14" s="239" t="s">
        <v>250</v>
      </c>
      <c r="J14" s="238" t="s">
        <v>251</v>
      </c>
      <c r="K14" s="238" t="s">
        <v>252</v>
      </c>
      <c r="L14" s="238" t="s">
        <v>253</v>
      </c>
      <c r="M14" s="238" t="s">
        <v>254</v>
      </c>
    </row>
    <row r="15" spans="3:13">
      <c r="C15" s="222"/>
      <c r="D15" s="225"/>
      <c r="E15" s="226"/>
      <c r="F15" s="226"/>
      <c r="G15" s="230"/>
      <c r="H15" s="230"/>
      <c r="I15" s="231"/>
      <c r="J15" s="230"/>
      <c r="K15" s="230"/>
      <c r="L15" s="230"/>
      <c r="M15" s="230"/>
    </row>
    <row r="16" spans="3:13">
      <c r="C16" s="218" t="s">
        <v>193</v>
      </c>
      <c r="D16" s="225"/>
      <c r="E16" s="226"/>
      <c r="F16" s="226"/>
      <c r="G16" s="230"/>
      <c r="H16" s="230"/>
      <c r="I16" s="231"/>
      <c r="J16" s="230"/>
      <c r="K16" s="230"/>
      <c r="L16" s="230"/>
      <c r="M16" s="230"/>
    </row>
    <row r="17" spans="3:13">
      <c r="C17" s="222" t="s">
        <v>95</v>
      </c>
      <c r="D17" s="225" t="s">
        <v>255</v>
      </c>
      <c r="E17" s="226" t="s">
        <v>256</v>
      </c>
      <c r="F17" s="226" t="s">
        <v>257</v>
      </c>
      <c r="G17" s="230" t="s">
        <v>258</v>
      </c>
      <c r="H17" s="230" t="s">
        <v>259</v>
      </c>
      <c r="I17" s="231" t="s">
        <v>260</v>
      </c>
      <c r="J17" s="230" t="s">
        <v>261</v>
      </c>
      <c r="K17" s="230" t="s">
        <v>262</v>
      </c>
      <c r="L17" s="230" t="s">
        <v>263</v>
      </c>
      <c r="M17" s="230" t="s">
        <v>264</v>
      </c>
    </row>
    <row r="18" spans="3:13">
      <c r="C18" s="222" t="s">
        <v>96</v>
      </c>
      <c r="D18" s="225" t="s">
        <v>265</v>
      </c>
      <c r="E18" s="226" t="s">
        <v>266</v>
      </c>
      <c r="F18" s="226" t="s">
        <v>267</v>
      </c>
      <c r="G18" s="230" t="s">
        <v>268</v>
      </c>
      <c r="H18" s="230" t="s">
        <v>269</v>
      </c>
      <c r="I18" s="231" t="s">
        <v>270</v>
      </c>
      <c r="J18" s="230" t="s">
        <v>271</v>
      </c>
      <c r="K18" s="230" t="s">
        <v>272</v>
      </c>
      <c r="L18" s="230" t="s">
        <v>273</v>
      </c>
      <c r="M18" s="230" t="s">
        <v>274</v>
      </c>
    </row>
    <row r="19" spans="3:13">
      <c r="C19" s="222" t="s">
        <v>97</v>
      </c>
      <c r="D19" s="225" t="s">
        <v>275</v>
      </c>
      <c r="E19" s="226" t="s">
        <v>276</v>
      </c>
      <c r="F19" s="226" t="s">
        <v>277</v>
      </c>
      <c r="G19" s="230" t="s">
        <v>268</v>
      </c>
      <c r="H19" s="230" t="s">
        <v>278</v>
      </c>
      <c r="I19" s="231" t="s">
        <v>279</v>
      </c>
      <c r="J19" s="230" t="s">
        <v>280</v>
      </c>
      <c r="K19" s="230" t="s">
        <v>281</v>
      </c>
      <c r="L19" s="230" t="s">
        <v>276</v>
      </c>
      <c r="M19" s="230" t="s">
        <v>282</v>
      </c>
    </row>
    <row r="20" spans="3:13">
      <c r="C20" s="222" t="s">
        <v>111</v>
      </c>
      <c r="D20" s="225" t="s">
        <v>283</v>
      </c>
      <c r="E20" s="226" t="s">
        <v>284</v>
      </c>
      <c r="F20" s="226" t="s">
        <v>285</v>
      </c>
      <c r="G20" s="230" t="s">
        <v>286</v>
      </c>
      <c r="H20" s="230" t="s">
        <v>287</v>
      </c>
      <c r="I20" s="231" t="s">
        <v>288</v>
      </c>
      <c r="J20" s="230" t="s">
        <v>289</v>
      </c>
      <c r="K20" s="230" t="s">
        <v>286</v>
      </c>
      <c r="L20" s="230" t="s">
        <v>290</v>
      </c>
      <c r="M20" s="230" t="s">
        <v>291</v>
      </c>
    </row>
    <row r="21" spans="3:13" ht="13.5" thickBot="1">
      <c r="C21" s="223" t="s">
        <v>191</v>
      </c>
      <c r="D21" s="232" t="s">
        <v>292</v>
      </c>
      <c r="E21" s="233" t="s">
        <v>293</v>
      </c>
      <c r="F21" s="233" t="s">
        <v>294</v>
      </c>
      <c r="G21" s="234" t="s">
        <v>295</v>
      </c>
      <c r="H21" s="234" t="s">
        <v>243</v>
      </c>
      <c r="I21" s="235" t="s">
        <v>296</v>
      </c>
      <c r="J21" s="234" t="s">
        <v>294</v>
      </c>
      <c r="K21" s="234" t="s">
        <v>293</v>
      </c>
      <c r="L21" s="234" t="s">
        <v>297</v>
      </c>
      <c r="M21" s="234" t="s">
        <v>298</v>
      </c>
    </row>
    <row r="22" spans="3:13">
      <c r="C22" s="218" t="s">
        <v>192</v>
      </c>
      <c r="D22" s="236" t="s">
        <v>218</v>
      </c>
      <c r="E22" s="237" t="s">
        <v>299</v>
      </c>
      <c r="F22" s="237" t="s">
        <v>300</v>
      </c>
      <c r="G22" s="238" t="s">
        <v>301</v>
      </c>
      <c r="H22" s="238" t="s">
        <v>302</v>
      </c>
      <c r="I22" s="239" t="s">
        <v>303</v>
      </c>
      <c r="J22" s="238" t="s">
        <v>304</v>
      </c>
      <c r="K22" s="238" t="s">
        <v>305</v>
      </c>
      <c r="L22" s="238" t="s">
        <v>306</v>
      </c>
      <c r="M22" s="238" t="s">
        <v>307</v>
      </c>
    </row>
    <row r="23" spans="3:13">
      <c r="C23" s="222"/>
      <c r="D23" s="225"/>
      <c r="E23" s="226"/>
      <c r="F23" s="226"/>
      <c r="G23" s="230"/>
      <c r="H23" s="230"/>
      <c r="I23" s="231"/>
      <c r="J23" s="230"/>
      <c r="K23" s="230"/>
      <c r="L23" s="230"/>
      <c r="M23" s="230"/>
    </row>
    <row r="24" spans="3:13">
      <c r="C24" s="218" t="s">
        <v>194</v>
      </c>
      <c r="D24" s="225"/>
      <c r="E24" s="226"/>
      <c r="F24" s="226"/>
      <c r="G24" s="230"/>
      <c r="H24" s="230"/>
      <c r="I24" s="231"/>
      <c r="J24" s="230"/>
      <c r="K24" s="230"/>
      <c r="L24" s="230"/>
      <c r="M24" s="230"/>
    </row>
    <row r="25" spans="3:13">
      <c r="C25" s="222" t="s">
        <v>95</v>
      </c>
      <c r="D25" s="225" t="s">
        <v>308</v>
      </c>
      <c r="E25" s="226" t="s">
        <v>309</v>
      </c>
      <c r="F25" s="226" t="s">
        <v>310</v>
      </c>
      <c r="G25" s="230" t="s">
        <v>311</v>
      </c>
      <c r="H25" s="230" t="s">
        <v>290</v>
      </c>
      <c r="I25" s="231" t="s">
        <v>310</v>
      </c>
      <c r="J25" s="230" t="s">
        <v>290</v>
      </c>
      <c r="K25" s="230" t="s">
        <v>311</v>
      </c>
      <c r="L25" s="230" t="s">
        <v>312</v>
      </c>
      <c r="M25" s="230" t="s">
        <v>311</v>
      </c>
    </row>
    <row r="26" spans="3:13">
      <c r="C26" s="222" t="s">
        <v>96</v>
      </c>
      <c r="D26" s="225" t="s">
        <v>313</v>
      </c>
      <c r="E26" s="226" t="s">
        <v>314</v>
      </c>
      <c r="F26" s="226" t="s">
        <v>315</v>
      </c>
      <c r="G26" s="230" t="s">
        <v>312</v>
      </c>
      <c r="H26" s="230" t="s">
        <v>311</v>
      </c>
      <c r="I26" s="231" t="s">
        <v>316</v>
      </c>
      <c r="J26" s="230" t="s">
        <v>311</v>
      </c>
      <c r="K26" s="230" t="s">
        <v>311</v>
      </c>
      <c r="L26" s="230" t="s">
        <v>311</v>
      </c>
      <c r="M26" s="230" t="s">
        <v>316</v>
      </c>
    </row>
    <row r="27" spans="3:13">
      <c r="C27" s="222" t="s">
        <v>97</v>
      </c>
      <c r="D27" s="225" t="s">
        <v>280</v>
      </c>
      <c r="E27" s="226" t="s">
        <v>317</v>
      </c>
      <c r="F27" s="226" t="s">
        <v>318</v>
      </c>
      <c r="G27" s="230" t="s">
        <v>310</v>
      </c>
      <c r="H27" s="230" t="s">
        <v>311</v>
      </c>
      <c r="I27" s="231" t="s">
        <v>319</v>
      </c>
      <c r="J27" s="230" t="s">
        <v>312</v>
      </c>
      <c r="K27" s="230" t="s">
        <v>312</v>
      </c>
      <c r="L27" s="230" t="s">
        <v>311</v>
      </c>
      <c r="M27" s="230" t="s">
        <v>311</v>
      </c>
    </row>
    <row r="28" spans="3:13">
      <c r="C28" s="222" t="s">
        <v>111</v>
      </c>
      <c r="D28" s="225" t="s">
        <v>320</v>
      </c>
      <c r="E28" s="226" t="s">
        <v>257</v>
      </c>
      <c r="F28" s="226" t="s">
        <v>321</v>
      </c>
      <c r="G28" s="230" t="s">
        <v>311</v>
      </c>
      <c r="H28" s="230" t="s">
        <v>311</v>
      </c>
      <c r="I28" s="231" t="s">
        <v>322</v>
      </c>
      <c r="J28" s="230" t="s">
        <v>311</v>
      </c>
      <c r="K28" s="230" t="s">
        <v>311</v>
      </c>
      <c r="L28" s="230" t="s">
        <v>311</v>
      </c>
      <c r="M28" s="230" t="s">
        <v>322</v>
      </c>
    </row>
    <row r="29" spans="3:13" ht="13.5" thickBot="1">
      <c r="C29" s="223" t="s">
        <v>191</v>
      </c>
      <c r="D29" s="232" t="s">
        <v>323</v>
      </c>
      <c r="E29" s="233" t="s">
        <v>299</v>
      </c>
      <c r="F29" s="233" t="s">
        <v>290</v>
      </c>
      <c r="G29" s="234" t="s">
        <v>324</v>
      </c>
      <c r="H29" s="234" t="s">
        <v>319</v>
      </c>
      <c r="I29" s="235" t="s">
        <v>325</v>
      </c>
      <c r="J29" s="234" t="s">
        <v>277</v>
      </c>
      <c r="K29" s="234" t="s">
        <v>326</v>
      </c>
      <c r="L29" s="234" t="s">
        <v>314</v>
      </c>
      <c r="M29" s="234" t="s">
        <v>255</v>
      </c>
    </row>
    <row r="30" spans="3:13">
      <c r="C30" s="218" t="s">
        <v>192</v>
      </c>
      <c r="D30" s="236" t="s">
        <v>327</v>
      </c>
      <c r="E30" s="237" t="s">
        <v>328</v>
      </c>
      <c r="F30" s="237" t="s">
        <v>324</v>
      </c>
      <c r="G30" s="238" t="s">
        <v>329</v>
      </c>
      <c r="H30" s="238" t="s">
        <v>291</v>
      </c>
      <c r="I30" s="239" t="s">
        <v>330</v>
      </c>
      <c r="J30" s="238" t="s">
        <v>289</v>
      </c>
      <c r="K30" s="238" t="s">
        <v>331</v>
      </c>
      <c r="L30" s="238" t="s">
        <v>256</v>
      </c>
      <c r="M30" s="238" t="s">
        <v>332</v>
      </c>
    </row>
    <row r="31" spans="3:13">
      <c r="C31" s="218"/>
      <c r="D31" s="225"/>
      <c r="E31" s="226"/>
      <c r="F31" s="226"/>
      <c r="G31" s="230"/>
      <c r="H31" s="230"/>
      <c r="I31" s="231"/>
      <c r="J31" s="230"/>
      <c r="K31" s="230"/>
      <c r="L31" s="230"/>
      <c r="M31" s="230"/>
    </row>
    <row r="32" spans="3:13">
      <c r="C32" s="218" t="s">
        <v>195</v>
      </c>
      <c r="D32" s="225"/>
      <c r="E32" s="226"/>
      <c r="F32" s="226"/>
      <c r="G32" s="230"/>
      <c r="H32" s="230"/>
      <c r="I32" s="231"/>
      <c r="J32" s="230"/>
      <c r="K32" s="230"/>
      <c r="L32" s="230"/>
      <c r="M32" s="230"/>
    </row>
    <row r="33" spans="3:13">
      <c r="C33" s="222" t="s">
        <v>95</v>
      </c>
      <c r="D33" s="225" t="s">
        <v>333</v>
      </c>
      <c r="E33" s="226" t="s">
        <v>334</v>
      </c>
      <c r="F33" s="226" t="s">
        <v>335</v>
      </c>
      <c r="G33" s="230" t="s">
        <v>258</v>
      </c>
      <c r="H33" s="230" t="s">
        <v>336</v>
      </c>
      <c r="I33" s="231" t="s">
        <v>337</v>
      </c>
      <c r="J33" s="230" t="s">
        <v>305</v>
      </c>
      <c r="K33" s="230" t="s">
        <v>262</v>
      </c>
      <c r="L33" s="230" t="s">
        <v>338</v>
      </c>
      <c r="M33" s="230" t="s">
        <v>264</v>
      </c>
    </row>
    <row r="34" spans="3:13">
      <c r="C34" s="222" t="s">
        <v>96</v>
      </c>
      <c r="D34" s="225" t="s">
        <v>339</v>
      </c>
      <c r="E34" s="226" t="s">
        <v>340</v>
      </c>
      <c r="F34" s="226" t="s">
        <v>341</v>
      </c>
      <c r="G34" s="230" t="s">
        <v>342</v>
      </c>
      <c r="H34" s="230" t="s">
        <v>269</v>
      </c>
      <c r="I34" s="231" t="s">
        <v>343</v>
      </c>
      <c r="J34" s="230" t="s">
        <v>271</v>
      </c>
      <c r="K34" s="230" t="s">
        <v>272</v>
      </c>
      <c r="L34" s="230" t="s">
        <v>273</v>
      </c>
      <c r="M34" s="230" t="s">
        <v>334</v>
      </c>
    </row>
    <row r="35" spans="3:13">
      <c r="C35" s="222" t="s">
        <v>97</v>
      </c>
      <c r="D35" s="225" t="s">
        <v>344</v>
      </c>
      <c r="E35" s="226" t="s">
        <v>345</v>
      </c>
      <c r="F35" s="226" t="s">
        <v>277</v>
      </c>
      <c r="G35" s="230" t="s">
        <v>346</v>
      </c>
      <c r="H35" s="230" t="s">
        <v>278</v>
      </c>
      <c r="I35" s="231" t="s">
        <v>347</v>
      </c>
      <c r="J35" s="230" t="s">
        <v>316</v>
      </c>
      <c r="K35" s="230" t="s">
        <v>348</v>
      </c>
      <c r="L35" s="230" t="s">
        <v>276</v>
      </c>
      <c r="M35" s="230" t="s">
        <v>282</v>
      </c>
    </row>
    <row r="36" spans="3:13">
      <c r="C36" s="222" t="s">
        <v>111</v>
      </c>
      <c r="D36" s="225" t="s">
        <v>286</v>
      </c>
      <c r="E36" s="226" t="s">
        <v>349</v>
      </c>
      <c r="F36" s="226" t="s">
        <v>350</v>
      </c>
      <c r="G36" s="230" t="s">
        <v>286</v>
      </c>
      <c r="H36" s="230" t="s">
        <v>287</v>
      </c>
      <c r="I36" s="231" t="s">
        <v>351</v>
      </c>
      <c r="J36" s="230" t="s">
        <v>289</v>
      </c>
      <c r="K36" s="230" t="s">
        <v>286</v>
      </c>
      <c r="L36" s="230" t="s">
        <v>290</v>
      </c>
      <c r="M36" s="230" t="s">
        <v>287</v>
      </c>
    </row>
    <row r="37" spans="3:13" ht="13.5" thickBot="1">
      <c r="C37" s="223" t="s">
        <v>191</v>
      </c>
      <c r="D37" s="232" t="s">
        <v>352</v>
      </c>
      <c r="E37" s="233" t="s">
        <v>239</v>
      </c>
      <c r="F37" s="233" t="s">
        <v>353</v>
      </c>
      <c r="G37" s="234" t="s">
        <v>285</v>
      </c>
      <c r="H37" s="234" t="s">
        <v>354</v>
      </c>
      <c r="I37" s="235" t="s">
        <v>297</v>
      </c>
      <c r="J37" s="234" t="s">
        <v>318</v>
      </c>
      <c r="K37" s="234" t="s">
        <v>355</v>
      </c>
      <c r="L37" s="234" t="s">
        <v>356</v>
      </c>
      <c r="M37" s="234" t="s">
        <v>354</v>
      </c>
    </row>
    <row r="38" spans="3:13">
      <c r="C38" s="222" t="s">
        <v>192</v>
      </c>
      <c r="D38" s="225" t="s">
        <v>357</v>
      </c>
      <c r="E38" s="226" t="s">
        <v>358</v>
      </c>
      <c r="F38" s="226" t="s">
        <v>347</v>
      </c>
      <c r="G38" s="230" t="s">
        <v>306</v>
      </c>
      <c r="H38" s="230" t="s">
        <v>359</v>
      </c>
      <c r="I38" s="231" t="s">
        <v>360</v>
      </c>
      <c r="J38" s="230" t="s">
        <v>361</v>
      </c>
      <c r="K38" s="230" t="s">
        <v>362</v>
      </c>
      <c r="L38" s="230" t="s">
        <v>363</v>
      </c>
      <c r="M38" s="230" t="s">
        <v>364</v>
      </c>
    </row>
    <row r="39" spans="3:13">
      <c r="C39" s="224"/>
      <c r="D39" s="225"/>
      <c r="E39" s="226"/>
      <c r="F39" s="226"/>
      <c r="G39" s="230"/>
      <c r="H39" s="230"/>
      <c r="I39" s="231"/>
      <c r="J39" s="230"/>
      <c r="K39" s="230"/>
      <c r="L39" s="230"/>
      <c r="M39" s="230"/>
    </row>
    <row r="40" spans="3:13">
      <c r="C40" s="218" t="s">
        <v>196</v>
      </c>
      <c r="D40" s="225"/>
      <c r="E40" s="226"/>
      <c r="F40" s="226"/>
      <c r="G40" s="230"/>
      <c r="H40" s="230"/>
      <c r="I40" s="231"/>
      <c r="J40" s="230"/>
      <c r="K40" s="230"/>
      <c r="L40" s="230"/>
      <c r="M40" s="230"/>
    </row>
    <row r="41" spans="3:13">
      <c r="C41" s="222" t="s">
        <v>95</v>
      </c>
      <c r="D41" s="225">
        <v>174.8</v>
      </c>
      <c r="E41" s="226">
        <v>42.8</v>
      </c>
      <c r="F41" s="226">
        <v>41.5</v>
      </c>
      <c r="G41" s="230">
        <v>45.9</v>
      </c>
      <c r="H41" s="230">
        <v>44.6</v>
      </c>
      <c r="I41" s="231">
        <v>166.5</v>
      </c>
      <c r="J41" s="230">
        <v>45.5</v>
      </c>
      <c r="K41" s="230">
        <v>41.2</v>
      </c>
      <c r="L41" s="230">
        <v>40.9</v>
      </c>
      <c r="M41" s="230">
        <v>38.9</v>
      </c>
    </row>
    <row r="42" spans="3:13">
      <c r="C42" s="222" t="s">
        <v>96</v>
      </c>
      <c r="D42" s="225">
        <v>497.53</v>
      </c>
      <c r="E42" s="226">
        <v>116.575</v>
      </c>
      <c r="F42" s="226">
        <v>127.69199999999999</v>
      </c>
      <c r="G42" s="230">
        <v>126.6</v>
      </c>
      <c r="H42" s="230">
        <v>126.663</v>
      </c>
      <c r="I42" s="231">
        <v>520.88199999999995</v>
      </c>
      <c r="J42" s="230">
        <v>126.24299999999999</v>
      </c>
      <c r="K42" s="230">
        <v>128.29300000000001</v>
      </c>
      <c r="L42" s="230">
        <v>133.22300000000001</v>
      </c>
      <c r="M42" s="230">
        <v>133.12299999999999</v>
      </c>
    </row>
    <row r="43" spans="3:13">
      <c r="C43" s="222" t="s">
        <v>97</v>
      </c>
      <c r="D43" s="225">
        <v>81.5</v>
      </c>
      <c r="E43" s="226">
        <v>20.9</v>
      </c>
      <c r="F43" s="226">
        <v>18.5</v>
      </c>
      <c r="G43" s="230">
        <v>21.8</v>
      </c>
      <c r="H43" s="230">
        <v>20.3</v>
      </c>
      <c r="I43" s="231">
        <v>76.099999999999994</v>
      </c>
      <c r="J43" s="230">
        <v>18.5</v>
      </c>
      <c r="K43" s="230">
        <v>17.7</v>
      </c>
      <c r="L43" s="230">
        <v>20.5</v>
      </c>
      <c r="M43" s="230">
        <v>19.399999999999999</v>
      </c>
    </row>
    <row r="44" spans="3:13">
      <c r="C44" s="222" t="s">
        <v>111</v>
      </c>
      <c r="D44" s="225">
        <v>145.602</v>
      </c>
      <c r="E44" s="226">
        <v>32.700000000000003</v>
      </c>
      <c r="F44" s="226">
        <v>33.6</v>
      </c>
      <c r="G44" s="230">
        <v>40.700000000000003</v>
      </c>
      <c r="H44" s="230">
        <v>38.601999999999997</v>
      </c>
      <c r="I44" s="231">
        <v>142.28899999999999</v>
      </c>
      <c r="J44" s="230">
        <v>34.195999999999998</v>
      </c>
      <c r="K44" s="230">
        <v>33.893999999999998</v>
      </c>
      <c r="L44" s="230">
        <v>37.457000000000001</v>
      </c>
      <c r="M44" s="230">
        <v>36.741999999999997</v>
      </c>
    </row>
    <row r="45" spans="3:13" ht="13.5" thickBot="1">
      <c r="C45" s="223" t="s">
        <v>191</v>
      </c>
      <c r="D45" s="232" t="s">
        <v>365</v>
      </c>
      <c r="E45" s="233" t="s">
        <v>366</v>
      </c>
      <c r="F45" s="233" t="s">
        <v>367</v>
      </c>
      <c r="G45" s="234" t="s">
        <v>368</v>
      </c>
      <c r="H45" s="234" t="s">
        <v>369</v>
      </c>
      <c r="I45" s="235" t="s">
        <v>370</v>
      </c>
      <c r="J45" s="234" t="s">
        <v>371</v>
      </c>
      <c r="K45" s="234" t="s">
        <v>371</v>
      </c>
      <c r="L45" s="234" t="s">
        <v>372</v>
      </c>
      <c r="M45" s="234" t="s">
        <v>373</v>
      </c>
    </row>
    <row r="46" spans="3:13">
      <c r="C46" s="218" t="s">
        <v>192</v>
      </c>
      <c r="D46" s="236">
        <v>885.33199999999999</v>
      </c>
      <c r="E46" s="237">
        <v>208.875</v>
      </c>
      <c r="F46" s="237">
        <v>218.292</v>
      </c>
      <c r="G46" s="238">
        <v>231.1</v>
      </c>
      <c r="H46" s="238">
        <v>227.065</v>
      </c>
      <c r="I46" s="239">
        <v>897.37099999999998</v>
      </c>
      <c r="J46" s="238">
        <v>222.43899999999999</v>
      </c>
      <c r="K46" s="238">
        <v>219.08699999999999</v>
      </c>
      <c r="L46" s="238">
        <v>229.58</v>
      </c>
      <c r="M46" s="238">
        <v>226.26499999999999</v>
      </c>
    </row>
  </sheetData>
  <customSheetViews>
    <customSheetView guid="{38CD2C20-855C-4B70-ADA6-5FED1C172A6A}" state="hidden">
      <selection activeCell="R40" sqref="R40"/>
      <pageMargins left="0.7" right="0.7" top="0.75" bottom="0.75" header="0.3" footer="0.3"/>
      <pageSetup paperSize="9" orientation="portrait" r:id="rId1"/>
    </customSheetView>
  </customSheetViews>
  <mergeCells count="7">
    <mergeCell ref="L5:L6"/>
    <mergeCell ref="C5:C6"/>
    <mergeCell ref="D5:D6"/>
    <mergeCell ref="E5:E6"/>
    <mergeCell ref="H5:H6"/>
    <mergeCell ref="I5:I6"/>
    <mergeCell ref="J5:J6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H535"/>
  <sheetViews>
    <sheetView tabSelected="1" zoomScaleNormal="100" workbookViewId="0">
      <selection activeCell="B2" sqref="B2"/>
    </sheetView>
  </sheetViews>
  <sheetFormatPr defaultRowHeight="12.75"/>
  <cols>
    <col min="1" max="1" width="2.85546875" style="348" customWidth="1"/>
    <col min="2" max="2" width="19.140625" customWidth="1"/>
    <col min="4" max="4" width="9.140625" style="293"/>
    <col min="5" max="14" width="9.140625" style="296"/>
    <col min="15" max="18" width="9.140625" style="296" customWidth="1"/>
    <col min="19" max="28" width="9.140625" style="348"/>
    <col min="29" max="86" width="8.85546875" style="348"/>
  </cols>
  <sheetData>
    <row r="1" spans="2:18" s="348" customFormat="1"/>
    <row r="2" spans="2:18">
      <c r="B2" s="292" t="s">
        <v>106</v>
      </c>
      <c r="C2" s="292"/>
      <c r="D2" s="294"/>
      <c r="E2" s="297"/>
      <c r="F2" s="297"/>
      <c r="G2" s="297"/>
      <c r="H2" s="297"/>
      <c r="I2" s="297"/>
      <c r="J2" s="297"/>
      <c r="K2" s="297"/>
      <c r="L2" s="297"/>
      <c r="M2" s="297"/>
      <c r="N2" s="302"/>
      <c r="O2" s="302"/>
      <c r="P2" s="302"/>
      <c r="Q2" s="302"/>
      <c r="R2" s="302"/>
    </row>
    <row r="3" spans="2:18">
      <c r="B3" s="35"/>
      <c r="C3" s="282" t="s">
        <v>163</v>
      </c>
      <c r="D3" s="298" t="s">
        <v>164</v>
      </c>
      <c r="E3" s="298" t="s">
        <v>161</v>
      </c>
      <c r="F3" s="298" t="s">
        <v>162</v>
      </c>
      <c r="G3" s="298" t="s">
        <v>163</v>
      </c>
      <c r="H3" s="298" t="s">
        <v>164</v>
      </c>
      <c r="I3" s="298" t="s">
        <v>161</v>
      </c>
      <c r="J3" s="298" t="s">
        <v>162</v>
      </c>
      <c r="K3" s="298" t="s">
        <v>163</v>
      </c>
      <c r="L3" s="298" t="s">
        <v>164</v>
      </c>
      <c r="M3" s="298" t="s">
        <v>107</v>
      </c>
      <c r="N3" s="298" t="s">
        <v>108</v>
      </c>
      <c r="O3" s="298" t="s">
        <v>109</v>
      </c>
      <c r="P3" s="298" t="s">
        <v>13</v>
      </c>
      <c r="Q3" s="298" t="s">
        <v>107</v>
      </c>
      <c r="R3" s="339" t="s">
        <v>108</v>
      </c>
    </row>
    <row r="4" spans="2:18">
      <c r="B4" s="35"/>
      <c r="C4" s="282">
        <v>2015</v>
      </c>
      <c r="D4" s="295">
        <v>2015</v>
      </c>
      <c r="E4" s="298">
        <v>2015</v>
      </c>
      <c r="F4" s="298">
        <v>2015</v>
      </c>
      <c r="G4" s="298">
        <v>2014</v>
      </c>
      <c r="H4" s="298">
        <v>2014</v>
      </c>
      <c r="I4" s="298">
        <v>2014</v>
      </c>
      <c r="J4" s="298">
        <v>2014</v>
      </c>
      <c r="K4" s="298">
        <v>2013</v>
      </c>
      <c r="L4" s="298">
        <v>2013</v>
      </c>
      <c r="M4" s="298">
        <v>2013</v>
      </c>
      <c r="N4" s="298">
        <v>2013</v>
      </c>
      <c r="O4" s="298">
        <v>2012</v>
      </c>
      <c r="P4" s="298">
        <v>2012</v>
      </c>
      <c r="Q4" s="298">
        <v>2012</v>
      </c>
      <c r="R4" s="339">
        <v>2012</v>
      </c>
    </row>
    <row r="5" spans="2:18">
      <c r="B5" s="280" t="s">
        <v>110</v>
      </c>
      <c r="C5" s="269"/>
      <c r="D5" s="323"/>
      <c r="E5" s="323"/>
      <c r="F5" s="323"/>
      <c r="G5" s="299"/>
      <c r="H5" s="299"/>
      <c r="I5" s="299"/>
      <c r="J5" s="299"/>
      <c r="K5" s="299"/>
      <c r="L5" s="299"/>
      <c r="M5" s="299"/>
      <c r="N5" s="309"/>
      <c r="O5" s="299"/>
      <c r="P5" s="299"/>
      <c r="Q5" s="299"/>
      <c r="R5" s="336"/>
    </row>
    <row r="6" spans="2:18">
      <c r="B6" s="12" t="s">
        <v>95</v>
      </c>
      <c r="C6" s="61">
        <v>98.200000000000045</v>
      </c>
      <c r="D6" s="330">
        <v>85.5</v>
      </c>
      <c r="E6" s="310">
        <v>93.4</v>
      </c>
      <c r="F6" s="310">
        <v>95.5</v>
      </c>
      <c r="G6" s="310">
        <v>91.399999999999977</v>
      </c>
      <c r="H6" s="310">
        <v>89.4</v>
      </c>
      <c r="I6" s="303">
        <v>96.4</v>
      </c>
      <c r="J6" s="303">
        <v>97.5</v>
      </c>
      <c r="K6" s="303">
        <v>89.9</v>
      </c>
      <c r="L6" s="303">
        <v>86.8</v>
      </c>
      <c r="M6" s="303">
        <v>95.5</v>
      </c>
      <c r="N6" s="303">
        <v>96</v>
      </c>
      <c r="O6" s="303">
        <v>99.6</v>
      </c>
      <c r="P6" s="303">
        <v>90.2</v>
      </c>
      <c r="Q6" s="303">
        <v>91.3</v>
      </c>
      <c r="R6" s="303">
        <v>87.3</v>
      </c>
    </row>
    <row r="7" spans="2:18">
      <c r="B7" s="12" t="s">
        <v>96</v>
      </c>
      <c r="C7" s="61">
        <v>109.90000000000003</v>
      </c>
      <c r="D7" s="330">
        <v>108.3</v>
      </c>
      <c r="E7" s="310">
        <v>112.60000000000001</v>
      </c>
      <c r="F7" s="310">
        <v>106.8</v>
      </c>
      <c r="G7" s="310">
        <v>112.89999999999998</v>
      </c>
      <c r="H7" s="310">
        <v>114.7</v>
      </c>
      <c r="I7" s="303">
        <v>111.5</v>
      </c>
      <c r="J7" s="303">
        <v>106.9</v>
      </c>
      <c r="K7" s="303">
        <v>87.3</v>
      </c>
      <c r="L7" s="303">
        <v>85.3</v>
      </c>
      <c r="M7" s="303">
        <v>53.1</v>
      </c>
      <c r="N7" s="303">
        <v>23.4</v>
      </c>
      <c r="O7" s="303">
        <v>24.4</v>
      </c>
      <c r="P7" s="303">
        <v>23.8</v>
      </c>
      <c r="Q7" s="303">
        <v>24.9</v>
      </c>
      <c r="R7" s="303">
        <v>25.1</v>
      </c>
    </row>
    <row r="8" spans="2:18">
      <c r="B8" s="12" t="s">
        <v>97</v>
      </c>
      <c r="C8" s="61">
        <v>42.199999999999989</v>
      </c>
      <c r="D8" s="330">
        <v>38.799999999999997</v>
      </c>
      <c r="E8" s="310">
        <v>43.999999999999993</v>
      </c>
      <c r="F8" s="310">
        <v>41.6</v>
      </c>
      <c r="G8" s="310">
        <v>40.899999999999991</v>
      </c>
      <c r="H8" s="310">
        <v>33</v>
      </c>
      <c r="I8" s="303">
        <v>43.7</v>
      </c>
      <c r="J8" s="303">
        <v>41.6</v>
      </c>
      <c r="K8" s="303">
        <v>42.3</v>
      </c>
      <c r="L8" s="303">
        <v>35.6</v>
      </c>
      <c r="M8" s="303">
        <v>42.1</v>
      </c>
      <c r="N8" s="303">
        <v>38</v>
      </c>
      <c r="O8" s="303">
        <v>37</v>
      </c>
      <c r="P8" s="303">
        <v>33.5</v>
      </c>
      <c r="Q8" s="303">
        <v>40.6</v>
      </c>
      <c r="R8" s="303">
        <v>37.1</v>
      </c>
    </row>
    <row r="9" spans="2:18">
      <c r="B9" s="12" t="s">
        <v>111</v>
      </c>
      <c r="C9" s="61">
        <v>43.299999999999983</v>
      </c>
      <c r="D9" s="330">
        <v>41.7</v>
      </c>
      <c r="E9" s="310">
        <v>47.2</v>
      </c>
      <c r="F9" s="310">
        <v>43.5</v>
      </c>
      <c r="G9" s="310">
        <v>40.700000000000017</v>
      </c>
      <c r="H9" s="310">
        <v>41.8</v>
      </c>
      <c r="I9" s="303">
        <v>45.7</v>
      </c>
      <c r="J9" s="303">
        <v>44.6</v>
      </c>
      <c r="K9" s="303">
        <v>40.4</v>
      </c>
      <c r="L9" s="303">
        <v>41.2</v>
      </c>
      <c r="M9" s="303">
        <v>20.8</v>
      </c>
      <c r="N9" s="303"/>
      <c r="O9" s="303"/>
      <c r="P9" s="303"/>
      <c r="Q9" s="303"/>
      <c r="R9" s="303"/>
    </row>
    <row r="10" spans="2:18" ht="13.5" thickBot="1">
      <c r="B10" s="12" t="s">
        <v>112</v>
      </c>
      <c r="C10" s="60">
        <v>-3.6000000000000014</v>
      </c>
      <c r="D10" s="331">
        <v>-5</v>
      </c>
      <c r="E10" s="311">
        <v>-5.9999999999999991</v>
      </c>
      <c r="F10" s="311">
        <v>-7.2</v>
      </c>
      <c r="G10" s="311">
        <v>-4.9000000000000004</v>
      </c>
      <c r="H10" s="311">
        <v>-3</v>
      </c>
      <c r="I10" s="312">
        <v>-4.8</v>
      </c>
      <c r="J10" s="312">
        <v>-2.7</v>
      </c>
      <c r="K10" s="312">
        <v>-4.2</v>
      </c>
      <c r="L10" s="312">
        <v>-3.8</v>
      </c>
      <c r="M10" s="312">
        <v>-3.5</v>
      </c>
      <c r="N10" s="312">
        <v>-2.9</v>
      </c>
      <c r="O10" s="312">
        <v>-2</v>
      </c>
      <c r="P10" s="312">
        <v>-1.2</v>
      </c>
      <c r="Q10" s="312">
        <v>-2.7</v>
      </c>
      <c r="R10" s="312">
        <v>-1.9</v>
      </c>
    </row>
    <row r="11" spans="2:18">
      <c r="B11" s="36" t="s">
        <v>24</v>
      </c>
      <c r="C11" s="62">
        <v>290</v>
      </c>
      <c r="D11" s="332">
        <v>269.3</v>
      </c>
      <c r="E11" s="313">
        <v>291.2</v>
      </c>
      <c r="F11" s="313">
        <v>280.2</v>
      </c>
      <c r="G11" s="313">
        <v>281</v>
      </c>
      <c r="H11" s="313">
        <v>275.90000000000003</v>
      </c>
      <c r="I11" s="314">
        <v>292.5</v>
      </c>
      <c r="J11" s="314">
        <v>287.89999999999998</v>
      </c>
      <c r="K11" s="314">
        <v>255.7</v>
      </c>
      <c r="L11" s="314">
        <v>245.1</v>
      </c>
      <c r="M11" s="314">
        <v>208</v>
      </c>
      <c r="N11" s="314">
        <v>154.5</v>
      </c>
      <c r="O11" s="314">
        <v>159.1</v>
      </c>
      <c r="P11" s="314">
        <v>146.30000000000001</v>
      </c>
      <c r="Q11" s="314">
        <v>154.1</v>
      </c>
      <c r="R11" s="314">
        <v>147.6</v>
      </c>
    </row>
    <row r="12" spans="2:18">
      <c r="B12" s="280"/>
      <c r="C12" s="267"/>
      <c r="D12" s="326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26"/>
    </row>
    <row r="13" spans="2:18">
      <c r="B13" s="280" t="s">
        <v>113</v>
      </c>
      <c r="C13" s="268"/>
      <c r="D13" s="325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38"/>
    </row>
    <row r="14" spans="2:18">
      <c r="B14" s="12" t="s">
        <v>95</v>
      </c>
      <c r="C14" s="61">
        <v>11.200000000000003</v>
      </c>
      <c r="D14" s="330">
        <v>8</v>
      </c>
      <c r="E14" s="310">
        <v>11.599999999999998</v>
      </c>
      <c r="F14" s="310">
        <v>11.8</v>
      </c>
      <c r="G14" s="310">
        <v>11.300000000000004</v>
      </c>
      <c r="H14" s="310">
        <v>10.3</v>
      </c>
      <c r="I14" s="303">
        <v>11</v>
      </c>
      <c r="J14" s="303">
        <v>13.6</v>
      </c>
      <c r="K14" s="303">
        <v>8.6999999999999993</v>
      </c>
      <c r="L14" s="303">
        <v>6</v>
      </c>
      <c r="M14" s="303">
        <v>9.4</v>
      </c>
      <c r="N14" s="303">
        <v>9.6</v>
      </c>
      <c r="O14" s="303">
        <v>8.6</v>
      </c>
      <c r="P14" s="303">
        <v>7</v>
      </c>
      <c r="Q14" s="303">
        <v>6.3</v>
      </c>
      <c r="R14" s="303">
        <v>8.4</v>
      </c>
    </row>
    <row r="15" spans="2:18">
      <c r="B15" s="12" t="s">
        <v>96</v>
      </c>
      <c r="C15" s="61">
        <v>9.8000000000000007</v>
      </c>
      <c r="D15" s="330">
        <v>11.5</v>
      </c>
      <c r="E15" s="310">
        <v>8.5</v>
      </c>
      <c r="F15" s="310">
        <v>9.6999999999999993</v>
      </c>
      <c r="G15" s="310">
        <v>13.399999999999999</v>
      </c>
      <c r="H15" s="310">
        <v>13</v>
      </c>
      <c r="I15" s="303">
        <v>8.9</v>
      </c>
      <c r="J15" s="303">
        <v>9</v>
      </c>
      <c r="K15" s="303">
        <v>5.9</v>
      </c>
      <c r="L15" s="303">
        <v>6</v>
      </c>
      <c r="M15" s="303">
        <v>4</v>
      </c>
      <c r="N15" s="303">
        <v>-0.2</v>
      </c>
      <c r="O15" s="303">
        <v>-1.4</v>
      </c>
      <c r="P15" s="303">
        <v>2.1</v>
      </c>
      <c r="Q15" s="303">
        <v>3.3</v>
      </c>
      <c r="R15" s="303">
        <v>0.8</v>
      </c>
    </row>
    <row r="16" spans="2:18">
      <c r="B16" s="12" t="s">
        <v>97</v>
      </c>
      <c r="C16" s="61">
        <v>6.1000000000000014</v>
      </c>
      <c r="D16" s="330">
        <v>4.7</v>
      </c>
      <c r="E16" s="310">
        <v>7.8999999999999986</v>
      </c>
      <c r="F16" s="310">
        <v>8.8000000000000007</v>
      </c>
      <c r="G16" s="310">
        <v>7.0999999999999979</v>
      </c>
      <c r="H16" s="310">
        <v>3.8</v>
      </c>
      <c r="I16" s="303">
        <v>6.9</v>
      </c>
      <c r="J16" s="303">
        <v>6.4</v>
      </c>
      <c r="K16" s="303">
        <v>5.7</v>
      </c>
      <c r="L16" s="303">
        <v>1.7</v>
      </c>
      <c r="M16" s="303">
        <v>5</v>
      </c>
      <c r="N16" s="303">
        <v>3.7</v>
      </c>
      <c r="O16" s="303">
        <v>1.5</v>
      </c>
      <c r="P16" s="303">
        <v>1.4</v>
      </c>
      <c r="Q16" s="303">
        <v>4.9000000000000004</v>
      </c>
      <c r="R16" s="303">
        <v>4.3</v>
      </c>
    </row>
    <row r="17" spans="2:18">
      <c r="B17" s="12" t="s">
        <v>111</v>
      </c>
      <c r="C17" s="61">
        <v>-1.5</v>
      </c>
      <c r="D17" s="330">
        <v>-0.9</v>
      </c>
      <c r="E17" s="310">
        <v>1.1000000000000001</v>
      </c>
      <c r="F17" s="310">
        <v>1.6</v>
      </c>
      <c r="G17" s="310">
        <v>1.2000000000000002</v>
      </c>
      <c r="H17" s="310">
        <v>-0.1</v>
      </c>
      <c r="I17" s="303">
        <v>2.1</v>
      </c>
      <c r="J17" s="303">
        <v>1.3</v>
      </c>
      <c r="K17" s="303">
        <v>-0.5</v>
      </c>
      <c r="L17" s="303">
        <v>-1.3</v>
      </c>
      <c r="M17" s="303">
        <v>0.3</v>
      </c>
      <c r="N17" s="303"/>
      <c r="O17" s="303"/>
      <c r="P17" s="303"/>
      <c r="Q17" s="303"/>
      <c r="R17" s="303"/>
    </row>
    <row r="18" spans="2:18" ht="13.5" thickBot="1">
      <c r="B18" s="12" t="s">
        <v>112</v>
      </c>
      <c r="C18" s="60">
        <v>-3.5</v>
      </c>
      <c r="D18" s="331">
        <v>-3.3</v>
      </c>
      <c r="E18" s="311">
        <v>-4.0999999999999996</v>
      </c>
      <c r="F18" s="311">
        <v>-5.4</v>
      </c>
      <c r="G18" s="311">
        <v>-4.5999999999999996</v>
      </c>
      <c r="H18" s="311">
        <v>-3.8</v>
      </c>
      <c r="I18" s="312">
        <v>-2.9</v>
      </c>
      <c r="J18" s="312">
        <v>-2.9</v>
      </c>
      <c r="K18" s="312">
        <v>-3.8</v>
      </c>
      <c r="L18" s="312">
        <v>-1.4</v>
      </c>
      <c r="M18" s="312">
        <v>-2.2000000000000002</v>
      </c>
      <c r="N18" s="312">
        <v>-1.6</v>
      </c>
      <c r="O18" s="312">
        <v>-0.1</v>
      </c>
      <c r="P18" s="312">
        <v>-0.4</v>
      </c>
      <c r="Q18" s="312">
        <v>-3.1</v>
      </c>
      <c r="R18" s="312">
        <v>-1.5</v>
      </c>
    </row>
    <row r="19" spans="2:18">
      <c r="B19" s="36" t="s">
        <v>24</v>
      </c>
      <c r="C19" s="62">
        <v>22.100000000000005</v>
      </c>
      <c r="D19" s="332">
        <v>20</v>
      </c>
      <c r="E19" s="313">
        <v>25</v>
      </c>
      <c r="F19" s="313">
        <v>26.5</v>
      </c>
      <c r="G19" s="313">
        <v>28.4</v>
      </c>
      <c r="H19" s="313">
        <v>23.2</v>
      </c>
      <c r="I19" s="314">
        <v>26</v>
      </c>
      <c r="J19" s="314">
        <v>27.4</v>
      </c>
      <c r="K19" s="314">
        <v>16</v>
      </c>
      <c r="L19" s="314">
        <v>11</v>
      </c>
      <c r="M19" s="314">
        <v>16.5</v>
      </c>
      <c r="N19" s="314">
        <v>11.5</v>
      </c>
      <c r="O19" s="314">
        <v>8.8000000000000007</v>
      </c>
      <c r="P19" s="314">
        <v>10.1</v>
      </c>
      <c r="Q19" s="314">
        <v>11.3</v>
      </c>
      <c r="R19" s="314">
        <v>12</v>
      </c>
    </row>
    <row r="20" spans="2:18">
      <c r="B20" s="269"/>
      <c r="C20" s="269"/>
      <c r="D20" s="333"/>
      <c r="E20" s="315"/>
      <c r="F20" s="315"/>
      <c r="G20" s="315"/>
      <c r="H20" s="316"/>
      <c r="I20" s="316"/>
      <c r="J20" s="316"/>
      <c r="K20" s="315"/>
      <c r="L20" s="317"/>
      <c r="M20" s="317"/>
      <c r="N20" s="317"/>
      <c r="O20" s="317"/>
      <c r="P20" s="317"/>
      <c r="Q20" s="317"/>
      <c r="R20" s="317"/>
    </row>
    <row r="21" spans="2:18">
      <c r="B21" s="280" t="s">
        <v>114</v>
      </c>
      <c r="C21" s="266"/>
      <c r="D21" s="334"/>
      <c r="E21" s="318"/>
      <c r="F21" s="318"/>
      <c r="G21" s="318"/>
      <c r="H21" s="316"/>
      <c r="I21" s="316"/>
      <c r="J21" s="316"/>
      <c r="K21" s="317"/>
      <c r="L21" s="317"/>
      <c r="M21" s="317"/>
      <c r="N21" s="317"/>
      <c r="O21" s="317"/>
      <c r="P21" s="317"/>
      <c r="Q21" s="317"/>
      <c r="R21" s="317"/>
    </row>
    <row r="22" spans="2:18">
      <c r="B22" s="12" t="s">
        <v>95</v>
      </c>
      <c r="C22" s="61">
        <v>11.200000000000003</v>
      </c>
      <c r="D22" s="330">
        <v>8</v>
      </c>
      <c r="E22" s="310">
        <v>11.599999999999998</v>
      </c>
      <c r="F22" s="310">
        <v>11.8</v>
      </c>
      <c r="G22" s="310">
        <v>10</v>
      </c>
      <c r="H22" s="310">
        <v>10.3</v>
      </c>
      <c r="I22" s="303">
        <v>11</v>
      </c>
      <c r="J22" s="303">
        <v>13.6</v>
      </c>
      <c r="K22" s="303">
        <v>2.1</v>
      </c>
      <c r="L22" s="303">
        <v>5.5</v>
      </c>
      <c r="M22" s="303">
        <v>9.4</v>
      </c>
      <c r="N22" s="303">
        <v>9.3000000000000007</v>
      </c>
      <c r="O22" s="303">
        <v>8.3000000000000007</v>
      </c>
      <c r="P22" s="303">
        <v>7</v>
      </c>
      <c r="Q22" s="303">
        <v>6.1</v>
      </c>
      <c r="R22" s="303">
        <v>8.4</v>
      </c>
    </row>
    <row r="23" spans="2:18">
      <c r="B23" s="12" t="s">
        <v>96</v>
      </c>
      <c r="C23" s="61">
        <v>9.8000000000000007</v>
      </c>
      <c r="D23" s="330">
        <v>8.1</v>
      </c>
      <c r="E23" s="310">
        <v>8.5</v>
      </c>
      <c r="F23" s="310">
        <v>9.6999999999999993</v>
      </c>
      <c r="G23" s="310">
        <v>12.600000000000001</v>
      </c>
      <c r="H23" s="310">
        <v>13</v>
      </c>
      <c r="I23" s="303">
        <v>8.9</v>
      </c>
      <c r="J23" s="303">
        <v>9</v>
      </c>
      <c r="K23" s="303">
        <v>4.2</v>
      </c>
      <c r="L23" s="303">
        <v>5.8</v>
      </c>
      <c r="M23" s="303">
        <v>3</v>
      </c>
      <c r="N23" s="303">
        <v>-0.2</v>
      </c>
      <c r="O23" s="303">
        <v>-1.4</v>
      </c>
      <c r="P23" s="303">
        <v>2.1</v>
      </c>
      <c r="Q23" s="303">
        <v>3.3</v>
      </c>
      <c r="R23" s="303">
        <v>0.8</v>
      </c>
    </row>
    <row r="24" spans="2:18">
      <c r="B24" s="12" t="s">
        <v>97</v>
      </c>
      <c r="C24" s="61">
        <v>6.1000000000000014</v>
      </c>
      <c r="D24" s="330">
        <v>4.7</v>
      </c>
      <c r="E24" s="310">
        <v>7.8999999999999986</v>
      </c>
      <c r="F24" s="310">
        <v>8.8000000000000007</v>
      </c>
      <c r="G24" s="310">
        <v>6.6999999999999993</v>
      </c>
      <c r="H24" s="310">
        <v>3.8</v>
      </c>
      <c r="I24" s="303">
        <v>6.9</v>
      </c>
      <c r="J24" s="303">
        <v>6.4</v>
      </c>
      <c r="K24" s="303">
        <v>4.9000000000000004</v>
      </c>
      <c r="L24" s="303">
        <v>1.7</v>
      </c>
      <c r="M24" s="303">
        <v>4.5</v>
      </c>
      <c r="N24" s="303">
        <v>3.7</v>
      </c>
      <c r="O24" s="303">
        <v>1.3</v>
      </c>
      <c r="P24" s="303">
        <v>1.2</v>
      </c>
      <c r="Q24" s="303">
        <v>4.9000000000000004</v>
      </c>
      <c r="R24" s="303">
        <v>4.3</v>
      </c>
    </row>
    <row r="25" spans="2:18">
      <c r="B25" s="12" t="s">
        <v>111</v>
      </c>
      <c r="C25" s="61">
        <v>-1.5</v>
      </c>
      <c r="D25" s="330">
        <v>-1.4</v>
      </c>
      <c r="E25" s="310">
        <v>1.1000000000000001</v>
      </c>
      <c r="F25" s="310">
        <v>1.6</v>
      </c>
      <c r="G25" s="310">
        <v>1.2000000000000002</v>
      </c>
      <c r="H25" s="310">
        <v>-0.1</v>
      </c>
      <c r="I25" s="303">
        <v>2.1</v>
      </c>
      <c r="J25" s="303">
        <v>1.3</v>
      </c>
      <c r="K25" s="303">
        <v>-6</v>
      </c>
      <c r="L25" s="303">
        <v>-2.2000000000000002</v>
      </c>
      <c r="M25" s="303">
        <v>-0.8</v>
      </c>
      <c r="N25" s="303"/>
      <c r="O25" s="303"/>
      <c r="P25" s="303"/>
      <c r="Q25" s="303"/>
      <c r="R25" s="303"/>
    </row>
    <row r="26" spans="2:18" ht="13.5" thickBot="1">
      <c r="B26" s="12" t="s">
        <v>112</v>
      </c>
      <c r="C26" s="60">
        <v>-3.5</v>
      </c>
      <c r="D26" s="331">
        <v>-4.3</v>
      </c>
      <c r="E26" s="311">
        <v>-6.5</v>
      </c>
      <c r="F26" s="311">
        <v>-5.4</v>
      </c>
      <c r="G26" s="311">
        <v>-5.8000000000000007</v>
      </c>
      <c r="H26" s="311">
        <v>-4.0999999999999996</v>
      </c>
      <c r="I26" s="312">
        <v>-3.5</v>
      </c>
      <c r="J26" s="312">
        <v>-3.9</v>
      </c>
      <c r="K26" s="312">
        <v>-5.8</v>
      </c>
      <c r="L26" s="312">
        <v>-1.7</v>
      </c>
      <c r="M26" s="312">
        <v>-27.3</v>
      </c>
      <c r="N26" s="312">
        <v>-4.2</v>
      </c>
      <c r="O26" s="312">
        <v>-1.6</v>
      </c>
      <c r="P26" s="312">
        <v>-4.8</v>
      </c>
      <c r="Q26" s="312">
        <v>-5.2</v>
      </c>
      <c r="R26" s="312">
        <v>-1.8</v>
      </c>
    </row>
    <row r="27" spans="2:18">
      <c r="B27" s="36" t="s">
        <v>24</v>
      </c>
      <c r="C27" s="62">
        <v>22.100000000000005</v>
      </c>
      <c r="D27" s="332">
        <v>15.100000000000001</v>
      </c>
      <c r="E27" s="313">
        <v>22.599999999999998</v>
      </c>
      <c r="F27" s="313">
        <v>26.5</v>
      </c>
      <c r="G27" s="313">
        <v>24.7</v>
      </c>
      <c r="H27" s="313">
        <v>22.9</v>
      </c>
      <c r="I27" s="314">
        <v>25.4</v>
      </c>
      <c r="J27" s="314">
        <v>26.4</v>
      </c>
      <c r="K27" s="314">
        <v>-0.6</v>
      </c>
      <c r="L27" s="314">
        <v>9.1</v>
      </c>
      <c r="M27" s="314">
        <v>-11.1</v>
      </c>
      <c r="N27" s="314">
        <v>8.5</v>
      </c>
      <c r="O27" s="314">
        <v>6.6</v>
      </c>
      <c r="P27" s="314">
        <v>5.5</v>
      </c>
      <c r="Q27" s="314">
        <v>9.1</v>
      </c>
      <c r="R27" s="314">
        <v>11.6</v>
      </c>
    </row>
    <row r="28" spans="2:18">
      <c r="B28" s="269"/>
      <c r="C28" s="269"/>
      <c r="D28" s="333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33"/>
    </row>
    <row r="29" spans="2:18">
      <c r="B29" s="280" t="s">
        <v>115</v>
      </c>
      <c r="C29" s="265"/>
      <c r="D29" s="335"/>
      <c r="E29" s="319"/>
      <c r="F29" s="319"/>
      <c r="G29" s="319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</row>
    <row r="30" spans="2:18">
      <c r="B30" s="12" t="s">
        <v>95</v>
      </c>
      <c r="C30" s="61">
        <v>9</v>
      </c>
      <c r="D30" s="330">
        <v>6</v>
      </c>
      <c r="E30" s="310">
        <v>9.7000000000000011</v>
      </c>
      <c r="F30" s="310">
        <v>9.9</v>
      </c>
      <c r="G30" s="310">
        <v>9</v>
      </c>
      <c r="H30" s="310">
        <v>8.1</v>
      </c>
      <c r="I30" s="303">
        <v>9.1999999999999993</v>
      </c>
      <c r="J30" s="303">
        <v>10.8</v>
      </c>
      <c r="K30" s="303">
        <v>4.5999999999999996</v>
      </c>
      <c r="L30" s="303">
        <v>3.5</v>
      </c>
      <c r="M30" s="303">
        <v>6.8</v>
      </c>
      <c r="N30" s="303">
        <v>7</v>
      </c>
      <c r="O30" s="303">
        <v>5.6</v>
      </c>
      <c r="P30" s="303">
        <v>4.5</v>
      </c>
      <c r="Q30" s="303">
        <v>3.7</v>
      </c>
      <c r="R30" s="303">
        <v>5.9</v>
      </c>
    </row>
    <row r="31" spans="2:18">
      <c r="B31" s="12" t="s">
        <v>96</v>
      </c>
      <c r="C31" s="61">
        <v>2.8999999999999986</v>
      </c>
      <c r="D31" s="330">
        <v>4.7</v>
      </c>
      <c r="E31" s="310">
        <v>1.2999999999999998</v>
      </c>
      <c r="F31" s="310">
        <v>2.5</v>
      </c>
      <c r="G31" s="310">
        <v>6.6999999999999975</v>
      </c>
      <c r="H31" s="310">
        <v>5.8</v>
      </c>
      <c r="I31" s="303">
        <v>1.8</v>
      </c>
      <c r="J31" s="303">
        <v>1.8</v>
      </c>
      <c r="K31" s="303">
        <v>0.3</v>
      </c>
      <c r="L31" s="303">
        <v>1</v>
      </c>
      <c r="M31" s="303">
        <v>1.1000000000000001</v>
      </c>
      <c r="N31" s="303">
        <v>-2</v>
      </c>
      <c r="O31" s="303">
        <v>-3.1</v>
      </c>
      <c r="P31" s="303">
        <v>0.5</v>
      </c>
      <c r="Q31" s="303">
        <v>1.6</v>
      </c>
      <c r="R31" s="303">
        <v>-0.8</v>
      </c>
    </row>
    <row r="32" spans="2:18">
      <c r="B32" s="12" t="s">
        <v>97</v>
      </c>
      <c r="C32" s="61">
        <v>4.1000000000000014</v>
      </c>
      <c r="D32" s="330">
        <v>2.7</v>
      </c>
      <c r="E32" s="310">
        <v>5.9</v>
      </c>
      <c r="F32" s="310">
        <v>6.9</v>
      </c>
      <c r="G32" s="310">
        <v>5.2999999999999989</v>
      </c>
      <c r="H32" s="310">
        <v>1.8</v>
      </c>
      <c r="I32" s="303">
        <v>5.0999999999999996</v>
      </c>
      <c r="J32" s="303">
        <v>4.5</v>
      </c>
      <c r="K32" s="303">
        <v>3.9</v>
      </c>
      <c r="L32" s="303">
        <v>-0.2</v>
      </c>
      <c r="M32" s="303">
        <v>3.1</v>
      </c>
      <c r="N32" s="303">
        <v>1.8</v>
      </c>
      <c r="O32" s="303">
        <v>-0.4</v>
      </c>
      <c r="P32" s="303">
        <v>-0.5</v>
      </c>
      <c r="Q32" s="303">
        <v>3.1</v>
      </c>
      <c r="R32" s="303">
        <v>2.5</v>
      </c>
    </row>
    <row r="33" spans="2:18">
      <c r="B33" s="12" t="s">
        <v>111</v>
      </c>
      <c r="C33" s="61">
        <v>-3.5999999999999988</v>
      </c>
      <c r="D33" s="330">
        <v>-3</v>
      </c>
      <c r="E33" s="310">
        <v>-1</v>
      </c>
      <c r="F33" s="310">
        <v>-0.3</v>
      </c>
      <c r="G33" s="310">
        <v>-0.5</v>
      </c>
      <c r="H33" s="310">
        <v>-1.7</v>
      </c>
      <c r="I33" s="303">
        <v>0.4</v>
      </c>
      <c r="J33" s="303">
        <v>-0.1</v>
      </c>
      <c r="K33" s="303">
        <v>-2.1</v>
      </c>
      <c r="L33" s="303">
        <v>-2.7</v>
      </c>
      <c r="M33" s="303">
        <v>-0.3</v>
      </c>
      <c r="N33" s="303"/>
      <c r="O33" s="303"/>
      <c r="P33" s="303"/>
      <c r="Q33" s="303"/>
      <c r="R33" s="303"/>
    </row>
    <row r="34" spans="2:18" ht="13.5" thickBot="1">
      <c r="B34" s="12" t="s">
        <v>112</v>
      </c>
      <c r="C34" s="60">
        <v>-3.8999999999999986</v>
      </c>
      <c r="D34" s="331">
        <v>-3.6</v>
      </c>
      <c r="E34" s="311">
        <v>-4.3999999999999995</v>
      </c>
      <c r="F34" s="311">
        <v>-5.8</v>
      </c>
      <c r="G34" s="311">
        <v>-6.1</v>
      </c>
      <c r="H34" s="311">
        <v>-4.5</v>
      </c>
      <c r="I34" s="312">
        <v>-3.1</v>
      </c>
      <c r="J34" s="312">
        <v>-3.3</v>
      </c>
      <c r="K34" s="312">
        <v>-4.0999999999999996</v>
      </c>
      <c r="L34" s="312">
        <v>-1.8</v>
      </c>
      <c r="M34" s="312">
        <v>-2.4</v>
      </c>
      <c r="N34" s="312">
        <v>-1.8</v>
      </c>
      <c r="O34" s="312">
        <v>-0.1</v>
      </c>
      <c r="P34" s="312">
        <v>-0.6</v>
      </c>
      <c r="Q34" s="312">
        <v>-3.3</v>
      </c>
      <c r="R34" s="312">
        <v>-1.6</v>
      </c>
    </row>
    <row r="35" spans="2:18">
      <c r="B35" s="36" t="s">
        <v>24</v>
      </c>
      <c r="C35" s="62">
        <v>8.5000000000000036</v>
      </c>
      <c r="D35" s="332">
        <v>6.7999999999999989</v>
      </c>
      <c r="E35" s="313">
        <v>11.5</v>
      </c>
      <c r="F35" s="313">
        <v>13.2</v>
      </c>
      <c r="G35" s="313">
        <v>14.399999999999997</v>
      </c>
      <c r="H35" s="313">
        <v>9.5</v>
      </c>
      <c r="I35" s="314">
        <v>13.4</v>
      </c>
      <c r="J35" s="314">
        <v>13.7</v>
      </c>
      <c r="K35" s="314">
        <v>2.6</v>
      </c>
      <c r="L35" s="314">
        <v>-0.2</v>
      </c>
      <c r="M35" s="314">
        <v>8.3000000000000007</v>
      </c>
      <c r="N35" s="314">
        <v>5</v>
      </c>
      <c r="O35" s="314">
        <v>1.9</v>
      </c>
      <c r="P35" s="314">
        <v>3.8</v>
      </c>
      <c r="Q35" s="314">
        <v>5.2</v>
      </c>
      <c r="R35" s="314">
        <v>6</v>
      </c>
    </row>
    <row r="36" spans="2:18">
      <c r="B36" s="12"/>
      <c r="C36" s="37"/>
      <c r="D36" s="333"/>
      <c r="E36" s="315"/>
      <c r="F36" s="315"/>
      <c r="G36" s="315"/>
      <c r="H36" s="321"/>
      <c r="I36" s="321"/>
      <c r="J36" s="321"/>
      <c r="K36" s="322"/>
      <c r="L36" s="322"/>
      <c r="M36" s="322"/>
      <c r="N36" s="322"/>
      <c r="O36" s="322"/>
      <c r="P36" s="322"/>
      <c r="Q36" s="322"/>
      <c r="R36" s="322"/>
    </row>
    <row r="37" spans="2:18">
      <c r="B37" s="36" t="s">
        <v>116</v>
      </c>
      <c r="C37" s="16"/>
      <c r="D37" s="325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38"/>
    </row>
    <row r="38" spans="2:18">
      <c r="B38" s="12" t="s">
        <v>95</v>
      </c>
      <c r="C38" s="61">
        <v>9</v>
      </c>
      <c r="D38" s="330">
        <v>6</v>
      </c>
      <c r="E38" s="310">
        <v>9.7000000000000011</v>
      </c>
      <c r="F38" s="310">
        <v>9.9</v>
      </c>
      <c r="G38" s="310">
        <v>7.6999999999999957</v>
      </c>
      <c r="H38" s="310">
        <v>8.1</v>
      </c>
      <c r="I38" s="303">
        <v>9.1999999999999993</v>
      </c>
      <c r="J38" s="303">
        <v>10.8</v>
      </c>
      <c r="K38" s="303">
        <v>-2</v>
      </c>
      <c r="L38" s="303">
        <v>3</v>
      </c>
      <c r="M38" s="303">
        <v>6.8</v>
      </c>
      <c r="N38" s="303">
        <v>6.7</v>
      </c>
      <c r="O38" s="303">
        <v>5.2</v>
      </c>
      <c r="P38" s="303">
        <v>4.5</v>
      </c>
      <c r="Q38" s="303">
        <v>3.5</v>
      </c>
      <c r="R38" s="303">
        <v>5.9</v>
      </c>
    </row>
    <row r="39" spans="2:18">
      <c r="B39" s="12" t="s">
        <v>96</v>
      </c>
      <c r="C39" s="61">
        <v>2.8999999999999986</v>
      </c>
      <c r="D39" s="330">
        <v>1.3</v>
      </c>
      <c r="E39" s="310">
        <v>1.2999999999999998</v>
      </c>
      <c r="F39" s="310">
        <v>2.5</v>
      </c>
      <c r="G39" s="310">
        <v>5.9</v>
      </c>
      <c r="H39" s="310">
        <v>5.8</v>
      </c>
      <c r="I39" s="303">
        <v>1.8</v>
      </c>
      <c r="J39" s="303">
        <v>1.8</v>
      </c>
      <c r="K39" s="303">
        <v>-1.4</v>
      </c>
      <c r="L39" s="303">
        <v>0.8</v>
      </c>
      <c r="M39" s="303">
        <v>0.1</v>
      </c>
      <c r="N39" s="303">
        <v>-2</v>
      </c>
      <c r="O39" s="303">
        <v>-3.1</v>
      </c>
      <c r="P39" s="303">
        <v>0.5</v>
      </c>
      <c r="Q39" s="303">
        <v>1.6</v>
      </c>
      <c r="R39" s="303">
        <v>-0.8</v>
      </c>
    </row>
    <row r="40" spans="2:18">
      <c r="B40" s="12" t="s">
        <v>97</v>
      </c>
      <c r="C40" s="61">
        <v>4.1000000000000014</v>
      </c>
      <c r="D40" s="330">
        <v>2.7</v>
      </c>
      <c r="E40" s="310">
        <v>5.9</v>
      </c>
      <c r="F40" s="310">
        <v>6.9</v>
      </c>
      <c r="G40" s="310">
        <v>4.9000000000000004</v>
      </c>
      <c r="H40" s="310">
        <v>1.8</v>
      </c>
      <c r="I40" s="303">
        <v>5.0999999999999996</v>
      </c>
      <c r="J40" s="303">
        <v>4.5</v>
      </c>
      <c r="K40" s="303">
        <v>3.1</v>
      </c>
      <c r="L40" s="303">
        <v>-0.2</v>
      </c>
      <c r="M40" s="303">
        <v>2.6</v>
      </c>
      <c r="N40" s="303">
        <v>1.8</v>
      </c>
      <c r="O40" s="303">
        <v>-0.7</v>
      </c>
      <c r="P40" s="303">
        <v>-0.7</v>
      </c>
      <c r="Q40" s="303">
        <v>3.1</v>
      </c>
      <c r="R40" s="303">
        <v>2.5</v>
      </c>
    </row>
    <row r="41" spans="2:18">
      <c r="B41" s="12" t="s">
        <v>111</v>
      </c>
      <c r="C41" s="61">
        <v>-3.5999999999999988</v>
      </c>
      <c r="D41" s="330">
        <v>-3.5</v>
      </c>
      <c r="E41" s="310">
        <v>-1</v>
      </c>
      <c r="F41" s="310">
        <v>-0.3</v>
      </c>
      <c r="G41" s="310">
        <v>-0.5</v>
      </c>
      <c r="H41" s="310">
        <v>-1.7</v>
      </c>
      <c r="I41" s="303">
        <v>0.4</v>
      </c>
      <c r="J41" s="303">
        <v>-0.1</v>
      </c>
      <c r="K41" s="303">
        <v>-7.6</v>
      </c>
      <c r="L41" s="303">
        <v>-3.6</v>
      </c>
      <c r="M41" s="303">
        <v>-1.4</v>
      </c>
      <c r="N41" s="303"/>
      <c r="O41" s="303"/>
      <c r="P41" s="303"/>
      <c r="Q41" s="303"/>
      <c r="R41" s="303"/>
    </row>
    <row r="42" spans="2:18" ht="13.5" thickBot="1">
      <c r="B42" s="12" t="s">
        <v>112</v>
      </c>
      <c r="C42" s="60">
        <v>-3.8999999999999986</v>
      </c>
      <c r="D42" s="331">
        <v>-4.5999999999999996</v>
      </c>
      <c r="E42" s="311">
        <v>-6.8</v>
      </c>
      <c r="F42" s="311">
        <v>-5.8</v>
      </c>
      <c r="G42" s="311">
        <v>-7.3000000000000007</v>
      </c>
      <c r="H42" s="311">
        <v>-4.8</v>
      </c>
      <c r="I42" s="312">
        <v>-3.7</v>
      </c>
      <c r="J42" s="312">
        <v>-4.3</v>
      </c>
      <c r="K42" s="312">
        <v>-6.1</v>
      </c>
      <c r="L42" s="312">
        <v>-2.1</v>
      </c>
      <c r="M42" s="312">
        <v>-27.4</v>
      </c>
      <c r="N42" s="312">
        <v>-4.5</v>
      </c>
      <c r="O42" s="312">
        <v>-1.8</v>
      </c>
      <c r="P42" s="312">
        <v>-5</v>
      </c>
      <c r="Q42" s="312">
        <v>-5.3</v>
      </c>
      <c r="R42" s="312">
        <v>-1.9</v>
      </c>
    </row>
    <row r="43" spans="2:18">
      <c r="B43" s="36" t="s">
        <v>24</v>
      </c>
      <c r="C43" s="62">
        <v>8.5000000000000036</v>
      </c>
      <c r="D43" s="332">
        <v>1.9000000000000004</v>
      </c>
      <c r="E43" s="313">
        <v>9.0999999999999979</v>
      </c>
      <c r="F43" s="313">
        <v>13.2</v>
      </c>
      <c r="G43" s="313">
        <v>10.699999999999996</v>
      </c>
      <c r="H43" s="313">
        <v>9.1999999999999993</v>
      </c>
      <c r="I43" s="314">
        <v>12.8</v>
      </c>
      <c r="J43" s="314">
        <v>12.7</v>
      </c>
      <c r="K43" s="314">
        <v>-14</v>
      </c>
      <c r="L43" s="314">
        <v>-2.1</v>
      </c>
      <c r="M43" s="314">
        <v>-19.3</v>
      </c>
      <c r="N43" s="314">
        <v>2</v>
      </c>
      <c r="O43" s="314">
        <v>-0.3</v>
      </c>
      <c r="P43" s="314">
        <v>-0.8</v>
      </c>
      <c r="Q43" s="314">
        <v>2.9</v>
      </c>
      <c r="R43" s="314">
        <v>5.6</v>
      </c>
    </row>
    <row r="44" spans="2:18">
      <c r="B44" s="12"/>
      <c r="C44" s="38"/>
      <c r="D44" s="329"/>
      <c r="E44" s="307"/>
      <c r="F44" s="307"/>
      <c r="G44" s="307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</row>
    <row r="45" spans="2:18">
      <c r="B45" s="36" t="s">
        <v>117</v>
      </c>
      <c r="C45" s="38"/>
      <c r="D45" s="329"/>
      <c r="E45" s="307"/>
      <c r="F45" s="307"/>
      <c r="G45" s="307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</row>
    <row r="46" spans="2:18">
      <c r="B46" s="12" t="s">
        <v>95</v>
      </c>
      <c r="C46" s="39">
        <v>48300</v>
      </c>
      <c r="D46" s="324">
        <v>42100</v>
      </c>
      <c r="E46" s="300">
        <v>46200</v>
      </c>
      <c r="F46" s="300">
        <v>46800</v>
      </c>
      <c r="G46" s="300">
        <v>44300</v>
      </c>
      <c r="H46" s="300">
        <v>43300</v>
      </c>
      <c r="I46" s="300">
        <v>46100</v>
      </c>
      <c r="J46" s="300">
        <v>46600</v>
      </c>
      <c r="K46" s="300">
        <v>42800</v>
      </c>
      <c r="L46" s="300">
        <v>41500</v>
      </c>
      <c r="M46" s="300">
        <v>45900</v>
      </c>
      <c r="N46" s="300">
        <v>44600</v>
      </c>
      <c r="O46" s="300">
        <v>45500</v>
      </c>
      <c r="P46" s="300">
        <v>41200</v>
      </c>
      <c r="Q46" s="300">
        <v>40900</v>
      </c>
      <c r="R46" s="337">
        <v>38900</v>
      </c>
    </row>
    <row r="47" spans="2:18">
      <c r="B47" s="12" t="s">
        <v>96</v>
      </c>
      <c r="C47" s="39">
        <v>127100</v>
      </c>
      <c r="D47" s="324">
        <v>125900</v>
      </c>
      <c r="E47" s="300">
        <v>127500</v>
      </c>
      <c r="F47" s="300">
        <v>118200</v>
      </c>
      <c r="G47" s="300">
        <v>128700</v>
      </c>
      <c r="H47" s="300">
        <v>131500</v>
      </c>
      <c r="I47" s="300">
        <v>127500</v>
      </c>
      <c r="J47" s="300">
        <v>124500</v>
      </c>
      <c r="K47" s="300">
        <v>100100</v>
      </c>
      <c r="L47" s="300">
        <v>101900</v>
      </c>
      <c r="M47" s="300">
        <v>67000</v>
      </c>
      <c r="N47" s="300">
        <v>44500</v>
      </c>
      <c r="O47" s="300">
        <v>46800</v>
      </c>
      <c r="P47" s="300">
        <v>46200</v>
      </c>
      <c r="Q47" s="300">
        <v>43500</v>
      </c>
      <c r="R47" s="337">
        <v>48100</v>
      </c>
    </row>
    <row r="48" spans="2:18">
      <c r="B48" s="12" t="s">
        <v>97</v>
      </c>
      <c r="C48" s="39">
        <v>21700</v>
      </c>
      <c r="D48" s="324">
        <v>19500</v>
      </c>
      <c r="E48" s="300">
        <v>22700</v>
      </c>
      <c r="F48" s="300">
        <v>21200</v>
      </c>
      <c r="G48" s="300">
        <v>20700</v>
      </c>
      <c r="H48" s="300">
        <v>18900</v>
      </c>
      <c r="I48" s="300">
        <v>21600</v>
      </c>
      <c r="J48" s="300">
        <v>22800</v>
      </c>
      <c r="K48" s="300">
        <v>20900</v>
      </c>
      <c r="L48" s="300">
        <v>18500</v>
      </c>
      <c r="M48" s="300">
        <v>21800</v>
      </c>
      <c r="N48" s="300">
        <v>20300</v>
      </c>
      <c r="O48" s="300">
        <v>18500</v>
      </c>
      <c r="P48" s="300">
        <v>17700</v>
      </c>
      <c r="Q48" s="300">
        <v>20500</v>
      </c>
      <c r="R48" s="337">
        <v>19400</v>
      </c>
    </row>
    <row r="49" spans="1:86">
      <c r="B49" s="12" t="s">
        <v>111</v>
      </c>
      <c r="C49" s="39">
        <v>31500</v>
      </c>
      <c r="D49" s="324">
        <v>30300</v>
      </c>
      <c r="E49" s="300">
        <v>34000</v>
      </c>
      <c r="F49" s="300">
        <v>31400</v>
      </c>
      <c r="G49" s="300">
        <v>31200</v>
      </c>
      <c r="H49" s="300">
        <v>32600</v>
      </c>
      <c r="I49" s="300">
        <v>36600</v>
      </c>
      <c r="J49" s="300">
        <v>35700</v>
      </c>
      <c r="K49" s="300">
        <v>32700</v>
      </c>
      <c r="L49" s="300">
        <v>33600</v>
      </c>
      <c r="M49" s="300">
        <v>17400</v>
      </c>
      <c r="N49" s="300">
        <v>0</v>
      </c>
      <c r="O49" s="300">
        <v>0</v>
      </c>
      <c r="P49" s="300">
        <v>0</v>
      </c>
      <c r="Q49" s="300">
        <v>0</v>
      </c>
      <c r="R49" s="337">
        <v>0</v>
      </c>
    </row>
    <row r="50" spans="1:86" ht="13.5" thickBot="1">
      <c r="B50" s="12" t="s">
        <v>112</v>
      </c>
      <c r="C50" s="40">
        <v>-2900</v>
      </c>
      <c r="D50" s="327">
        <v>-3300</v>
      </c>
      <c r="E50" s="305">
        <v>-3900</v>
      </c>
      <c r="F50" s="305">
        <v>-4600</v>
      </c>
      <c r="G50" s="305">
        <v>-3300</v>
      </c>
      <c r="H50" s="305">
        <v>-2500</v>
      </c>
      <c r="I50" s="305">
        <v>-3400</v>
      </c>
      <c r="J50" s="305">
        <v>-4000</v>
      </c>
      <c r="K50" s="305">
        <v>-4100</v>
      </c>
      <c r="L50" s="305">
        <v>-3000</v>
      </c>
      <c r="M50" s="305">
        <v>-3900</v>
      </c>
      <c r="N50" s="305">
        <v>-3100</v>
      </c>
      <c r="O50" s="305">
        <v>-2000</v>
      </c>
      <c r="P50" s="305">
        <v>-2000</v>
      </c>
      <c r="Q50" s="305">
        <v>-2500</v>
      </c>
      <c r="R50" s="327">
        <v>-1900</v>
      </c>
    </row>
    <row r="51" spans="1:86">
      <c r="B51" s="36" t="s">
        <v>24</v>
      </c>
      <c r="C51" s="42">
        <v>225700</v>
      </c>
      <c r="D51" s="328">
        <v>214500</v>
      </c>
      <c r="E51" s="306">
        <v>226500</v>
      </c>
      <c r="F51" s="306">
        <v>213000</v>
      </c>
      <c r="G51" s="306">
        <v>221600</v>
      </c>
      <c r="H51" s="306">
        <v>223800</v>
      </c>
      <c r="I51" s="306">
        <v>228400</v>
      </c>
      <c r="J51" s="306">
        <v>225600</v>
      </c>
      <c r="K51" s="306">
        <v>192400</v>
      </c>
      <c r="L51" s="306">
        <v>192500</v>
      </c>
      <c r="M51" s="306">
        <v>148200</v>
      </c>
      <c r="N51" s="306">
        <v>106300</v>
      </c>
      <c r="O51" s="306">
        <v>108800</v>
      </c>
      <c r="P51" s="306">
        <v>103100</v>
      </c>
      <c r="Q51" s="306">
        <v>102400</v>
      </c>
      <c r="R51" s="328">
        <v>104500</v>
      </c>
    </row>
    <row r="52" spans="1:86" s="341" customFormat="1">
      <c r="A52" s="348"/>
      <c r="B52" s="12"/>
      <c r="C52" s="38"/>
      <c r="D52" s="329"/>
      <c r="E52" s="329"/>
      <c r="F52" s="329"/>
      <c r="G52" s="329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8"/>
      <c r="CH52" s="348"/>
    </row>
    <row r="53" spans="1:86" s="341" customFormat="1">
      <c r="A53" s="348"/>
      <c r="B53" s="36" t="s">
        <v>385</v>
      </c>
      <c r="C53" s="38"/>
      <c r="D53" s="329"/>
      <c r="E53" s="329"/>
      <c r="F53" s="329"/>
      <c r="G53" s="329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8"/>
      <c r="BV53" s="348"/>
      <c r="BW53" s="348"/>
      <c r="BX53" s="348"/>
      <c r="BY53" s="348"/>
      <c r="BZ53" s="348"/>
      <c r="CA53" s="348"/>
      <c r="CB53" s="348"/>
      <c r="CC53" s="348"/>
      <c r="CD53" s="348"/>
      <c r="CE53" s="348"/>
      <c r="CF53" s="348"/>
      <c r="CG53" s="348"/>
      <c r="CH53" s="348"/>
    </row>
    <row r="54" spans="1:86" s="341" customFormat="1">
      <c r="A54" s="348"/>
      <c r="B54" s="12" t="s">
        <v>95</v>
      </c>
      <c r="C54" s="39">
        <v>44500</v>
      </c>
      <c r="D54" s="337">
        <v>42400</v>
      </c>
      <c r="E54" s="337">
        <v>48100</v>
      </c>
      <c r="F54" s="337">
        <v>46700</v>
      </c>
      <c r="G54" s="337">
        <v>42300</v>
      </c>
      <c r="H54" s="337">
        <v>42900</v>
      </c>
      <c r="I54" s="337">
        <v>47500</v>
      </c>
      <c r="J54" s="337">
        <v>51000</v>
      </c>
      <c r="K54" s="337" t="s">
        <v>94</v>
      </c>
      <c r="L54" s="337" t="s">
        <v>94</v>
      </c>
      <c r="M54" s="337" t="s">
        <v>94</v>
      </c>
      <c r="N54" s="337" t="s">
        <v>94</v>
      </c>
      <c r="O54" s="337" t="s">
        <v>94</v>
      </c>
      <c r="P54" s="337" t="s">
        <v>94</v>
      </c>
      <c r="Q54" s="337" t="s">
        <v>94</v>
      </c>
      <c r="R54" s="337" t="s">
        <v>94</v>
      </c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8"/>
      <c r="BI54" s="348"/>
      <c r="BJ54" s="348"/>
      <c r="BK54" s="348"/>
      <c r="BL54" s="348"/>
      <c r="BM54" s="348"/>
      <c r="BN54" s="348"/>
      <c r="BO54" s="348"/>
      <c r="BP54" s="348"/>
      <c r="BQ54" s="348"/>
      <c r="BR54" s="348"/>
      <c r="BS54" s="348"/>
      <c r="BT54" s="348"/>
      <c r="BU54" s="348"/>
      <c r="BV54" s="348"/>
      <c r="BW54" s="348"/>
      <c r="BX54" s="348"/>
      <c r="BY54" s="348"/>
      <c r="BZ54" s="348"/>
      <c r="CA54" s="348"/>
      <c r="CB54" s="348"/>
      <c r="CC54" s="348"/>
      <c r="CD54" s="348"/>
      <c r="CE54" s="348"/>
      <c r="CF54" s="348"/>
      <c r="CG54" s="348"/>
      <c r="CH54" s="348"/>
    </row>
    <row r="55" spans="1:86" s="341" customFormat="1">
      <c r="A55" s="348"/>
      <c r="B55" s="12" t="s">
        <v>96</v>
      </c>
      <c r="C55" s="39">
        <v>120600</v>
      </c>
      <c r="D55" s="337">
        <v>121600</v>
      </c>
      <c r="E55" s="337">
        <v>115700</v>
      </c>
      <c r="F55" s="337">
        <v>118000</v>
      </c>
      <c r="G55" s="337">
        <v>122000</v>
      </c>
      <c r="H55" s="337">
        <v>122800</v>
      </c>
      <c r="I55" s="337">
        <v>118700</v>
      </c>
      <c r="J55" s="337">
        <v>118700</v>
      </c>
      <c r="K55" s="337" t="s">
        <v>94</v>
      </c>
      <c r="L55" s="337" t="s">
        <v>94</v>
      </c>
      <c r="M55" s="337" t="s">
        <v>94</v>
      </c>
      <c r="N55" s="337" t="s">
        <v>94</v>
      </c>
      <c r="O55" s="337" t="s">
        <v>94</v>
      </c>
      <c r="P55" s="337" t="s">
        <v>94</v>
      </c>
      <c r="Q55" s="337" t="s">
        <v>94</v>
      </c>
      <c r="R55" s="337" t="s">
        <v>94</v>
      </c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48"/>
      <c r="BF55" s="348"/>
      <c r="BG55" s="348"/>
      <c r="BH55" s="348"/>
      <c r="BI55" s="348"/>
      <c r="BJ55" s="348"/>
      <c r="BK55" s="348"/>
      <c r="BL55" s="348"/>
      <c r="BM55" s="348"/>
      <c r="BN55" s="348"/>
      <c r="BO55" s="348"/>
      <c r="BP55" s="348"/>
      <c r="BQ55" s="348"/>
      <c r="BR55" s="348"/>
      <c r="BS55" s="348"/>
      <c r="BT55" s="348"/>
      <c r="BU55" s="348"/>
      <c r="BV55" s="348"/>
      <c r="BW55" s="348"/>
      <c r="BX55" s="348"/>
      <c r="BY55" s="348"/>
      <c r="BZ55" s="348"/>
      <c r="CA55" s="348"/>
      <c r="CB55" s="348"/>
      <c r="CC55" s="348"/>
      <c r="CD55" s="348"/>
      <c r="CE55" s="348"/>
      <c r="CF55" s="348"/>
      <c r="CG55" s="348"/>
      <c r="CH55" s="348"/>
    </row>
    <row r="56" spans="1:86" s="341" customFormat="1">
      <c r="A56" s="348"/>
      <c r="B56" s="12" t="s">
        <v>97</v>
      </c>
      <c r="C56" s="39">
        <v>20300</v>
      </c>
      <c r="D56" s="337">
        <v>18500</v>
      </c>
      <c r="E56" s="337">
        <v>23200</v>
      </c>
      <c r="F56" s="337">
        <v>22900</v>
      </c>
      <c r="G56" s="337">
        <v>20200</v>
      </c>
      <c r="H56" s="337">
        <v>17400</v>
      </c>
      <c r="I56" s="337">
        <v>23300</v>
      </c>
      <c r="J56" s="337">
        <v>22300</v>
      </c>
      <c r="K56" s="337" t="s">
        <v>94</v>
      </c>
      <c r="L56" s="337" t="s">
        <v>94</v>
      </c>
      <c r="M56" s="337" t="s">
        <v>94</v>
      </c>
      <c r="N56" s="337" t="s">
        <v>94</v>
      </c>
      <c r="O56" s="337" t="s">
        <v>94</v>
      </c>
      <c r="P56" s="337" t="s">
        <v>94</v>
      </c>
      <c r="Q56" s="337" t="s">
        <v>94</v>
      </c>
      <c r="R56" s="337" t="s">
        <v>94</v>
      </c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8"/>
      <c r="BX56" s="348"/>
      <c r="BY56" s="348"/>
      <c r="BZ56" s="348"/>
      <c r="CA56" s="348"/>
      <c r="CB56" s="348"/>
      <c r="CC56" s="348"/>
      <c r="CD56" s="348"/>
      <c r="CE56" s="348"/>
      <c r="CF56" s="348"/>
      <c r="CG56" s="348"/>
      <c r="CH56" s="348"/>
    </row>
    <row r="57" spans="1:86" s="341" customFormat="1">
      <c r="A57" s="348"/>
      <c r="B57" s="12" t="s">
        <v>111</v>
      </c>
      <c r="C57" s="39">
        <v>27000</v>
      </c>
      <c r="D57" s="337">
        <v>31300</v>
      </c>
      <c r="E57" s="337">
        <v>34900</v>
      </c>
      <c r="F57" s="337">
        <v>35300</v>
      </c>
      <c r="G57" s="337">
        <v>33300</v>
      </c>
      <c r="H57" s="337">
        <v>27900</v>
      </c>
      <c r="I57" s="337">
        <v>39600</v>
      </c>
      <c r="J57" s="337">
        <v>37800</v>
      </c>
      <c r="K57" s="337" t="s">
        <v>94</v>
      </c>
      <c r="L57" s="337" t="s">
        <v>94</v>
      </c>
      <c r="M57" s="337" t="s">
        <v>94</v>
      </c>
      <c r="N57" s="337" t="s">
        <v>94</v>
      </c>
      <c r="O57" s="337" t="s">
        <v>94</v>
      </c>
      <c r="P57" s="337" t="s">
        <v>94</v>
      </c>
      <c r="Q57" s="337" t="s">
        <v>94</v>
      </c>
      <c r="R57" s="337" t="s">
        <v>94</v>
      </c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8"/>
      <c r="BX57" s="348"/>
      <c r="BY57" s="348"/>
      <c r="BZ57" s="348"/>
      <c r="CA57" s="348"/>
      <c r="CB57" s="348"/>
      <c r="CC57" s="348"/>
      <c r="CD57" s="348"/>
      <c r="CE57" s="348"/>
      <c r="CF57" s="348"/>
      <c r="CG57" s="348"/>
      <c r="CH57" s="348"/>
    </row>
    <row r="58" spans="1:86" s="341" customFormat="1" ht="13.5" thickBot="1">
      <c r="A58" s="348"/>
      <c r="B58" s="12" t="s">
        <v>112</v>
      </c>
      <c r="C58" s="40">
        <v>-2500</v>
      </c>
      <c r="D58" s="327">
        <v>-2900</v>
      </c>
      <c r="E58" s="327">
        <v>-3200</v>
      </c>
      <c r="F58" s="327">
        <v>-4100</v>
      </c>
      <c r="G58" s="327">
        <v>-3800</v>
      </c>
      <c r="H58" s="327">
        <v>-4200</v>
      </c>
      <c r="I58" s="327">
        <v>-4400</v>
      </c>
      <c r="J58" s="327">
        <v>-5200</v>
      </c>
      <c r="K58" s="327" t="s">
        <v>94</v>
      </c>
      <c r="L58" s="327" t="s">
        <v>94</v>
      </c>
      <c r="M58" s="327" t="s">
        <v>94</v>
      </c>
      <c r="N58" s="327" t="s">
        <v>94</v>
      </c>
      <c r="O58" s="327" t="s">
        <v>94</v>
      </c>
      <c r="P58" s="327" t="s">
        <v>94</v>
      </c>
      <c r="Q58" s="327" t="s">
        <v>94</v>
      </c>
      <c r="R58" s="327" t="s">
        <v>94</v>
      </c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/>
      <c r="BT58" s="348"/>
      <c r="BU58" s="348"/>
      <c r="BV58" s="348"/>
      <c r="BW58" s="348"/>
      <c r="BX58" s="348"/>
      <c r="BY58" s="348"/>
      <c r="BZ58" s="348"/>
      <c r="CA58" s="348"/>
      <c r="CB58" s="348"/>
      <c r="CC58" s="348"/>
      <c r="CD58" s="348"/>
      <c r="CE58" s="348"/>
      <c r="CF58" s="348"/>
      <c r="CG58" s="348"/>
      <c r="CH58" s="348"/>
    </row>
    <row r="59" spans="1:86" s="341" customFormat="1">
      <c r="A59" s="348"/>
      <c r="B59" s="36" t="s">
        <v>24</v>
      </c>
      <c r="C59" s="42">
        <v>209900</v>
      </c>
      <c r="D59" s="328">
        <v>210900</v>
      </c>
      <c r="E59" s="328">
        <v>218700</v>
      </c>
      <c r="F59" s="328">
        <v>218800</v>
      </c>
      <c r="G59" s="328">
        <v>214000</v>
      </c>
      <c r="H59" s="328">
        <v>206800</v>
      </c>
      <c r="I59" s="328">
        <v>224700</v>
      </c>
      <c r="J59" s="328">
        <v>224600</v>
      </c>
      <c r="K59" s="328" t="s">
        <v>94</v>
      </c>
      <c r="L59" s="328" t="s">
        <v>94</v>
      </c>
      <c r="M59" s="328" t="s">
        <v>94</v>
      </c>
      <c r="N59" s="328" t="s">
        <v>94</v>
      </c>
      <c r="O59" s="328" t="s">
        <v>94</v>
      </c>
      <c r="P59" s="328" t="s">
        <v>94</v>
      </c>
      <c r="Q59" s="328" t="s">
        <v>94</v>
      </c>
      <c r="R59" s="328" t="s">
        <v>94</v>
      </c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8"/>
      <c r="BY59" s="348"/>
      <c r="BZ59" s="348"/>
      <c r="CA59" s="348"/>
      <c r="CB59" s="348"/>
      <c r="CC59" s="348"/>
      <c r="CD59" s="348"/>
      <c r="CE59" s="348"/>
      <c r="CF59" s="348"/>
      <c r="CG59" s="348"/>
      <c r="CH59" s="348"/>
    </row>
    <row r="60" spans="1:86" s="348" customFormat="1">
      <c r="B60" s="35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</row>
    <row r="61" spans="1:86" s="348" customFormat="1">
      <c r="B61" s="364"/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</row>
    <row r="62" spans="1:86" s="348" customFormat="1"/>
    <row r="63" spans="1:86" s="348" customFormat="1"/>
    <row r="64" spans="1:86" s="348" customFormat="1"/>
    <row r="65" s="348" customFormat="1"/>
    <row r="66" s="348" customFormat="1"/>
    <row r="67" s="348" customFormat="1"/>
    <row r="68" s="348" customFormat="1"/>
    <row r="69" s="348" customFormat="1"/>
    <row r="70" s="348" customFormat="1"/>
    <row r="71" s="348" customFormat="1"/>
    <row r="72" s="348" customFormat="1"/>
    <row r="73" s="348" customFormat="1"/>
    <row r="74" s="348" customFormat="1"/>
    <row r="75" s="348" customFormat="1"/>
    <row r="76" s="348" customFormat="1"/>
    <row r="77" s="348" customFormat="1"/>
    <row r="78" s="348" customFormat="1"/>
    <row r="79" s="348" customFormat="1"/>
    <row r="80" s="348" customFormat="1"/>
    <row r="81" s="348" customFormat="1"/>
    <row r="82" s="348" customFormat="1"/>
    <row r="83" s="348" customFormat="1"/>
    <row r="84" s="348" customFormat="1"/>
    <row r="85" s="348" customFormat="1"/>
    <row r="86" s="348" customFormat="1"/>
    <row r="87" s="348" customFormat="1"/>
    <row r="88" s="348" customFormat="1"/>
    <row r="89" s="348" customFormat="1"/>
    <row r="90" s="348" customFormat="1"/>
    <row r="91" s="348" customFormat="1"/>
    <row r="92" s="348" customFormat="1"/>
    <row r="93" s="348" customFormat="1"/>
    <row r="94" s="348" customFormat="1"/>
    <row r="95" s="348" customFormat="1"/>
    <row r="96" s="348" customFormat="1"/>
    <row r="97" s="348" customFormat="1"/>
    <row r="98" s="348" customFormat="1"/>
    <row r="99" s="348" customFormat="1"/>
    <row r="100" s="348" customFormat="1"/>
    <row r="101" s="348" customFormat="1"/>
    <row r="102" s="348" customFormat="1"/>
    <row r="103" s="348" customFormat="1"/>
    <row r="104" s="348" customFormat="1"/>
    <row r="105" s="348" customFormat="1"/>
    <row r="106" s="348" customFormat="1"/>
    <row r="107" s="348" customFormat="1"/>
    <row r="108" s="348" customFormat="1"/>
    <row r="109" s="348" customFormat="1"/>
    <row r="110" s="348" customFormat="1"/>
    <row r="111" s="348" customFormat="1"/>
    <row r="112" s="348" customFormat="1"/>
    <row r="113" s="348" customFormat="1"/>
    <row r="114" s="348" customFormat="1"/>
    <row r="115" s="348" customFormat="1"/>
    <row r="116" s="348" customFormat="1"/>
    <row r="117" s="348" customFormat="1"/>
    <row r="118" s="348" customFormat="1"/>
    <row r="119" s="348" customFormat="1"/>
    <row r="120" s="348" customFormat="1"/>
    <row r="121" s="348" customFormat="1"/>
    <row r="122" s="348" customFormat="1"/>
    <row r="123" s="348" customFormat="1"/>
    <row r="124" s="348" customFormat="1"/>
    <row r="125" s="348" customFormat="1"/>
    <row r="126" s="348" customFormat="1"/>
    <row r="127" s="348" customFormat="1"/>
    <row r="128" s="348" customFormat="1"/>
    <row r="129" s="348" customFormat="1"/>
    <row r="130" s="348" customFormat="1"/>
    <row r="131" s="348" customFormat="1"/>
    <row r="132" s="348" customFormat="1"/>
    <row r="133" s="348" customFormat="1"/>
    <row r="134" s="348" customFormat="1"/>
    <row r="135" s="348" customFormat="1"/>
    <row r="136" s="348" customFormat="1"/>
    <row r="137" s="348" customFormat="1"/>
    <row r="138" s="348" customFormat="1"/>
    <row r="139" s="348" customFormat="1"/>
    <row r="140" s="348" customFormat="1"/>
    <row r="141" s="348" customFormat="1"/>
    <row r="142" s="348" customFormat="1"/>
    <row r="143" s="348" customFormat="1"/>
    <row r="144" s="348" customFormat="1"/>
    <row r="145" s="348" customFormat="1"/>
    <row r="146" s="348" customFormat="1"/>
    <row r="147" s="348" customFormat="1"/>
    <row r="148" s="348" customFormat="1"/>
    <row r="149" s="348" customFormat="1"/>
    <row r="150" s="348" customFormat="1"/>
    <row r="151" s="348" customFormat="1"/>
    <row r="152" s="348" customFormat="1"/>
    <row r="153" s="348" customFormat="1"/>
    <row r="154" s="348" customFormat="1"/>
    <row r="155" s="348" customFormat="1"/>
    <row r="156" s="348" customFormat="1"/>
    <row r="157" s="348" customFormat="1"/>
    <row r="158" s="348" customFormat="1"/>
    <row r="159" s="348" customFormat="1"/>
    <row r="160" s="348" customFormat="1"/>
    <row r="161" s="348" customFormat="1"/>
    <row r="162" s="348" customFormat="1"/>
    <row r="163" s="348" customFormat="1"/>
    <row r="164" s="348" customFormat="1"/>
    <row r="165" s="348" customFormat="1"/>
    <row r="166" s="348" customFormat="1"/>
    <row r="167" s="348" customFormat="1"/>
    <row r="168" s="348" customFormat="1"/>
    <row r="169" s="348" customFormat="1"/>
    <row r="170" s="348" customFormat="1"/>
    <row r="171" s="348" customFormat="1"/>
    <row r="172" s="348" customFormat="1"/>
    <row r="173" s="348" customFormat="1"/>
    <row r="174" s="348" customFormat="1"/>
    <row r="175" s="348" customFormat="1"/>
    <row r="176" s="348" customFormat="1"/>
    <row r="177" s="348" customFormat="1"/>
    <row r="178" s="348" customFormat="1"/>
    <row r="179" s="348" customFormat="1"/>
    <row r="180" s="348" customFormat="1"/>
    <row r="181" s="348" customFormat="1"/>
    <row r="182" s="348" customFormat="1"/>
    <row r="183" s="348" customFormat="1"/>
    <row r="184" s="348" customFormat="1"/>
    <row r="185" s="348" customFormat="1"/>
    <row r="186" s="348" customFormat="1"/>
    <row r="187" s="348" customFormat="1"/>
    <row r="188" s="348" customFormat="1"/>
    <row r="189" s="348" customFormat="1"/>
    <row r="190" s="348" customFormat="1"/>
    <row r="191" s="348" customFormat="1"/>
    <row r="192" s="348" customFormat="1"/>
    <row r="193" s="348" customFormat="1"/>
    <row r="194" s="348" customFormat="1"/>
    <row r="195" s="348" customFormat="1"/>
    <row r="196" s="348" customFormat="1"/>
    <row r="197" s="348" customFormat="1"/>
    <row r="198" s="348" customFormat="1"/>
    <row r="199" s="348" customFormat="1"/>
    <row r="200" s="348" customFormat="1"/>
    <row r="201" s="348" customFormat="1"/>
    <row r="202" s="348" customFormat="1"/>
    <row r="203" s="348" customFormat="1"/>
    <row r="204" s="348" customFormat="1"/>
    <row r="205" s="348" customFormat="1"/>
    <row r="206" s="348" customFormat="1"/>
    <row r="207" s="348" customFormat="1"/>
    <row r="208" s="348" customFormat="1"/>
    <row r="209" s="348" customFormat="1"/>
    <row r="210" s="348" customFormat="1"/>
    <row r="211" s="348" customFormat="1"/>
    <row r="212" s="348" customFormat="1"/>
    <row r="213" s="348" customFormat="1"/>
    <row r="214" s="348" customFormat="1"/>
    <row r="215" s="348" customFormat="1"/>
    <row r="216" s="348" customFormat="1"/>
    <row r="217" s="348" customFormat="1"/>
    <row r="218" s="348" customFormat="1"/>
    <row r="219" s="348" customFormat="1"/>
    <row r="220" s="348" customFormat="1"/>
    <row r="221" s="348" customFormat="1"/>
    <row r="222" s="348" customFormat="1"/>
    <row r="223" s="348" customFormat="1"/>
    <row r="224" s="348" customFormat="1"/>
    <row r="225" s="348" customFormat="1"/>
    <row r="226" s="348" customFormat="1"/>
    <row r="227" s="348" customFormat="1"/>
    <row r="228" s="348" customFormat="1"/>
    <row r="229" s="348" customFormat="1"/>
    <row r="230" s="348" customFormat="1"/>
    <row r="231" s="348" customFormat="1"/>
    <row r="232" s="348" customFormat="1"/>
    <row r="233" s="348" customFormat="1"/>
    <row r="234" s="348" customFormat="1"/>
    <row r="235" s="348" customFormat="1"/>
    <row r="236" s="348" customFormat="1"/>
    <row r="237" s="348" customFormat="1"/>
    <row r="238" s="348" customFormat="1"/>
    <row r="239" s="348" customFormat="1"/>
    <row r="240" s="348" customFormat="1"/>
    <row r="241" s="348" customFormat="1"/>
    <row r="242" s="348" customFormat="1"/>
    <row r="243" s="348" customFormat="1"/>
    <row r="244" s="348" customFormat="1"/>
    <row r="245" s="348" customFormat="1"/>
    <row r="246" s="348" customFormat="1"/>
    <row r="247" s="348" customFormat="1"/>
    <row r="248" s="348" customFormat="1"/>
    <row r="249" s="348" customFormat="1"/>
    <row r="250" s="348" customFormat="1"/>
    <row r="251" s="348" customFormat="1"/>
    <row r="252" s="348" customFormat="1"/>
    <row r="253" s="348" customFormat="1"/>
    <row r="254" s="348" customFormat="1"/>
    <row r="255" s="348" customFormat="1"/>
    <row r="256" s="348" customFormat="1"/>
    <row r="257" s="348" customFormat="1"/>
    <row r="258" s="348" customFormat="1"/>
    <row r="259" s="348" customFormat="1"/>
    <row r="260" s="348" customFormat="1"/>
    <row r="261" s="348" customFormat="1"/>
    <row r="262" s="348" customFormat="1"/>
    <row r="263" s="348" customFormat="1"/>
    <row r="264" s="348" customFormat="1"/>
    <row r="265" s="348" customFormat="1"/>
    <row r="266" s="348" customFormat="1"/>
    <row r="267" s="348" customFormat="1"/>
    <row r="268" s="348" customFormat="1"/>
    <row r="269" s="348" customFormat="1"/>
    <row r="270" s="348" customFormat="1"/>
    <row r="271" s="348" customFormat="1"/>
    <row r="272" s="348" customFormat="1"/>
    <row r="273" s="348" customFormat="1"/>
    <row r="274" s="348" customFormat="1"/>
    <row r="275" s="348" customFormat="1"/>
    <row r="276" s="348" customFormat="1"/>
    <row r="277" s="348" customFormat="1"/>
    <row r="278" s="348" customFormat="1"/>
    <row r="279" s="348" customFormat="1"/>
    <row r="280" s="348" customFormat="1"/>
    <row r="281" s="348" customFormat="1"/>
    <row r="282" s="348" customFormat="1"/>
    <row r="283" s="348" customFormat="1"/>
    <row r="284" s="348" customFormat="1"/>
    <row r="285" s="348" customFormat="1"/>
    <row r="286" s="348" customFormat="1"/>
    <row r="287" s="348" customFormat="1"/>
    <row r="288" s="348" customFormat="1"/>
    <row r="289" s="348" customFormat="1"/>
    <row r="290" s="348" customFormat="1"/>
    <row r="291" s="348" customFormat="1"/>
    <row r="292" s="348" customFormat="1"/>
    <row r="293" s="348" customFormat="1"/>
    <row r="294" s="348" customFormat="1"/>
    <row r="295" s="348" customFormat="1"/>
    <row r="296" s="348" customFormat="1"/>
    <row r="297" s="348" customFormat="1"/>
    <row r="298" s="348" customFormat="1"/>
    <row r="299" s="348" customFormat="1"/>
    <row r="300" s="348" customFormat="1"/>
    <row r="301" s="348" customFormat="1"/>
    <row r="302" s="348" customFormat="1"/>
    <row r="303" s="348" customFormat="1"/>
    <row r="304" s="348" customFormat="1"/>
    <row r="305" s="348" customFormat="1"/>
    <row r="306" s="348" customFormat="1"/>
    <row r="307" s="348" customFormat="1"/>
    <row r="308" s="348" customFormat="1"/>
    <row r="309" s="348" customFormat="1"/>
    <row r="310" s="348" customFormat="1"/>
    <row r="311" s="348" customFormat="1"/>
    <row r="312" s="348" customFormat="1"/>
    <row r="313" s="348" customFormat="1"/>
    <row r="314" s="348" customFormat="1"/>
    <row r="315" s="348" customFormat="1"/>
    <row r="316" s="348" customFormat="1"/>
    <row r="317" s="348" customFormat="1"/>
    <row r="318" s="348" customFormat="1"/>
    <row r="319" s="348" customFormat="1"/>
    <row r="320" s="348" customFormat="1"/>
    <row r="321" s="348" customFormat="1"/>
    <row r="322" s="348" customFormat="1"/>
    <row r="323" s="348" customFormat="1"/>
    <row r="324" s="348" customFormat="1"/>
    <row r="325" s="348" customFormat="1"/>
    <row r="326" s="348" customFormat="1"/>
    <row r="327" s="348" customFormat="1"/>
    <row r="328" s="348" customFormat="1"/>
    <row r="329" s="348" customFormat="1"/>
    <row r="330" s="348" customFormat="1"/>
    <row r="331" s="348" customFormat="1"/>
    <row r="332" s="348" customFormat="1"/>
    <row r="333" s="348" customFormat="1"/>
    <row r="334" s="348" customFormat="1"/>
    <row r="335" s="348" customFormat="1"/>
    <row r="336" s="348" customFormat="1"/>
    <row r="337" s="348" customFormat="1"/>
    <row r="338" s="348" customFormat="1"/>
    <row r="339" s="348" customFormat="1"/>
    <row r="340" s="348" customFormat="1"/>
    <row r="341" s="348" customFormat="1"/>
    <row r="342" s="348" customFormat="1"/>
    <row r="343" s="348" customFormat="1"/>
    <row r="344" s="348" customFormat="1"/>
    <row r="345" s="348" customFormat="1"/>
    <row r="346" s="348" customFormat="1"/>
    <row r="347" s="348" customFormat="1"/>
    <row r="348" s="348" customFormat="1"/>
    <row r="349" s="348" customFormat="1"/>
    <row r="350" s="348" customFormat="1"/>
    <row r="351" s="348" customFormat="1"/>
    <row r="352" s="348" customFormat="1"/>
    <row r="353" s="348" customFormat="1"/>
    <row r="354" s="348" customFormat="1"/>
    <row r="355" s="348" customFormat="1"/>
    <row r="356" s="348" customFormat="1"/>
    <row r="357" s="348" customFormat="1"/>
    <row r="358" s="348" customFormat="1"/>
    <row r="359" s="348" customFormat="1"/>
    <row r="360" s="348" customFormat="1"/>
    <row r="361" s="348" customFormat="1"/>
    <row r="362" s="348" customFormat="1"/>
    <row r="363" s="348" customFormat="1"/>
    <row r="364" s="348" customFormat="1"/>
    <row r="365" s="348" customFormat="1"/>
    <row r="366" s="348" customFormat="1"/>
    <row r="367" s="348" customFormat="1"/>
    <row r="368" s="348" customFormat="1"/>
    <row r="369" s="348" customFormat="1"/>
    <row r="370" s="348" customFormat="1"/>
    <row r="371" s="348" customFormat="1"/>
    <row r="372" s="348" customFormat="1"/>
    <row r="373" s="348" customFormat="1"/>
    <row r="374" s="348" customFormat="1"/>
    <row r="375" s="348" customFormat="1"/>
    <row r="376" s="348" customFormat="1"/>
    <row r="377" s="348" customFormat="1"/>
    <row r="378" s="348" customFormat="1"/>
    <row r="379" s="348" customFormat="1"/>
    <row r="380" s="348" customFormat="1"/>
    <row r="381" s="348" customFormat="1"/>
    <row r="382" s="348" customFormat="1"/>
    <row r="383" s="348" customFormat="1"/>
    <row r="384" s="348" customFormat="1"/>
    <row r="385" s="348" customFormat="1"/>
    <row r="386" s="348" customFormat="1"/>
    <row r="387" s="348" customFormat="1"/>
    <row r="388" s="348" customFormat="1"/>
    <row r="389" s="348" customFormat="1"/>
    <row r="390" s="348" customFormat="1"/>
    <row r="391" s="348" customFormat="1"/>
    <row r="392" s="348" customFormat="1"/>
    <row r="393" s="348" customFormat="1"/>
    <row r="394" s="348" customFormat="1"/>
    <row r="395" s="348" customFormat="1"/>
    <row r="396" s="348" customFormat="1"/>
    <row r="397" s="348" customFormat="1"/>
    <row r="398" s="348" customFormat="1"/>
    <row r="399" s="348" customFormat="1"/>
    <row r="400" s="348" customFormat="1"/>
    <row r="401" s="348" customFormat="1"/>
    <row r="402" s="348" customFormat="1"/>
    <row r="403" s="348" customFormat="1"/>
    <row r="404" s="348" customFormat="1"/>
    <row r="405" s="348" customFormat="1"/>
    <row r="406" s="348" customFormat="1"/>
    <row r="407" s="348" customFormat="1"/>
    <row r="408" s="348" customFormat="1"/>
    <row r="409" s="348" customFormat="1"/>
    <row r="410" s="348" customFormat="1"/>
    <row r="411" s="348" customFormat="1"/>
    <row r="412" s="348" customFormat="1"/>
    <row r="413" s="348" customFormat="1"/>
    <row r="414" s="348" customFormat="1"/>
    <row r="415" s="348" customFormat="1"/>
    <row r="416" s="348" customFormat="1"/>
    <row r="417" s="348" customFormat="1"/>
    <row r="418" s="348" customFormat="1"/>
    <row r="419" s="348" customFormat="1"/>
    <row r="420" s="348" customFormat="1"/>
    <row r="421" s="348" customFormat="1"/>
    <row r="422" s="348" customFormat="1"/>
    <row r="423" s="348" customFormat="1"/>
    <row r="424" s="348" customFormat="1"/>
    <row r="425" s="348" customFormat="1"/>
    <row r="426" s="348" customFormat="1"/>
    <row r="427" s="348" customFormat="1"/>
    <row r="428" s="348" customFormat="1"/>
    <row r="429" s="348" customFormat="1"/>
    <row r="430" s="348" customFormat="1"/>
    <row r="431" s="348" customFormat="1"/>
    <row r="432" s="348" customFormat="1"/>
    <row r="433" s="348" customFormat="1"/>
    <row r="434" s="348" customFormat="1"/>
    <row r="435" s="348" customFormat="1"/>
    <row r="436" s="348" customFormat="1"/>
    <row r="437" s="348" customFormat="1"/>
    <row r="438" s="348" customFormat="1"/>
    <row r="439" s="348" customFormat="1"/>
    <row r="440" s="348" customFormat="1"/>
    <row r="441" s="348" customFormat="1"/>
    <row r="442" s="348" customFormat="1"/>
    <row r="443" s="348" customFormat="1"/>
    <row r="444" s="348" customFormat="1"/>
    <row r="445" s="348" customFormat="1"/>
    <row r="446" s="348" customFormat="1"/>
    <row r="447" s="348" customFormat="1"/>
    <row r="448" s="348" customFormat="1"/>
    <row r="449" s="348" customFormat="1"/>
    <row r="450" s="348" customFormat="1"/>
    <row r="451" s="348" customFormat="1"/>
    <row r="452" s="348" customFormat="1"/>
    <row r="453" s="348" customFormat="1"/>
    <row r="454" s="348" customFormat="1"/>
    <row r="455" s="348" customFormat="1"/>
    <row r="456" s="348" customFormat="1"/>
    <row r="457" s="348" customFormat="1"/>
    <row r="458" s="348" customFormat="1"/>
    <row r="459" s="348" customFormat="1"/>
    <row r="460" s="348" customFormat="1"/>
    <row r="461" s="348" customFormat="1"/>
    <row r="462" s="348" customFormat="1"/>
    <row r="463" s="348" customFormat="1"/>
    <row r="464" s="348" customFormat="1"/>
    <row r="465" s="348" customFormat="1"/>
    <row r="466" s="348" customFormat="1"/>
    <row r="467" s="348" customFormat="1"/>
    <row r="468" s="348" customFormat="1"/>
    <row r="469" s="348" customFormat="1"/>
    <row r="470" s="348" customFormat="1"/>
    <row r="471" s="348" customFormat="1"/>
    <row r="472" s="348" customFormat="1"/>
    <row r="473" s="348" customFormat="1"/>
    <row r="474" s="348" customFormat="1"/>
    <row r="475" s="348" customFormat="1"/>
    <row r="476" s="348" customFormat="1"/>
    <row r="477" s="348" customFormat="1"/>
    <row r="478" s="348" customFormat="1"/>
    <row r="479" s="348" customFormat="1"/>
    <row r="480" s="348" customFormat="1"/>
    <row r="481" s="348" customFormat="1"/>
    <row r="482" s="348" customFormat="1"/>
    <row r="483" s="348" customFormat="1"/>
    <row r="484" s="348" customFormat="1"/>
    <row r="485" s="348" customFormat="1"/>
    <row r="486" s="348" customFormat="1"/>
    <row r="487" s="348" customFormat="1"/>
    <row r="488" s="348" customFormat="1"/>
    <row r="489" s="348" customFormat="1"/>
    <row r="490" s="348" customFormat="1"/>
    <row r="491" s="348" customFormat="1"/>
    <row r="492" s="348" customFormat="1"/>
    <row r="493" s="348" customFormat="1"/>
    <row r="494" s="348" customFormat="1"/>
    <row r="495" s="348" customFormat="1"/>
    <row r="496" s="348" customFormat="1"/>
    <row r="497" s="348" customFormat="1"/>
    <row r="498" s="348" customFormat="1"/>
    <row r="499" s="348" customFormat="1"/>
    <row r="500" s="348" customFormat="1"/>
    <row r="501" s="348" customFormat="1"/>
    <row r="502" s="348" customFormat="1"/>
    <row r="503" s="348" customFormat="1"/>
    <row r="504" s="348" customFormat="1"/>
    <row r="505" s="348" customFormat="1"/>
    <row r="506" s="348" customFormat="1"/>
    <row r="507" s="348" customFormat="1"/>
    <row r="508" s="348" customFormat="1"/>
    <row r="509" s="348" customFormat="1"/>
    <row r="510" s="348" customFormat="1"/>
    <row r="511" s="348" customFormat="1"/>
    <row r="512" s="348" customFormat="1"/>
    <row r="513" s="348" customFormat="1"/>
    <row r="514" s="348" customFormat="1"/>
    <row r="515" s="348" customFormat="1"/>
    <row r="516" s="348" customFormat="1"/>
    <row r="517" s="348" customFormat="1"/>
    <row r="518" s="348" customFormat="1"/>
    <row r="519" s="348" customFormat="1"/>
    <row r="520" s="348" customFormat="1"/>
    <row r="521" s="348" customFormat="1"/>
    <row r="522" s="348" customFormat="1"/>
    <row r="523" s="348" customFormat="1"/>
    <row r="524" s="348" customFormat="1"/>
    <row r="525" s="348" customFormat="1"/>
    <row r="526" s="348" customFormat="1"/>
    <row r="527" s="348" customFormat="1"/>
    <row r="528" s="348" customFormat="1"/>
    <row r="529" s="348" customFormat="1"/>
    <row r="530" s="348" customFormat="1"/>
    <row r="531" s="348" customFormat="1"/>
    <row r="532" s="348" customFormat="1"/>
    <row r="533" s="348" customFormat="1"/>
    <row r="534" s="348" customFormat="1"/>
    <row r="535" s="348" customFormat="1"/>
  </sheetData>
  <customSheetViews>
    <customSheetView guid="{38CD2C20-855C-4B70-ADA6-5FED1C172A6A}" fitToPage="1">
      <selection activeCell="C6" sqref="C6"/>
      <pageMargins left="0.70866141732283472" right="0.70866141732283472" top="0.74803149606299213" bottom="0.74803149606299213" header="0.31496062992125984" footer="0.31496062992125984"/>
      <pageSetup paperSize="9" scale="86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86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6"/>
  <sheetViews>
    <sheetView workbookViewId="0">
      <selection activeCell="B2" sqref="B2:D3"/>
    </sheetView>
  </sheetViews>
  <sheetFormatPr defaultRowHeight="12.75"/>
  <cols>
    <col min="2" max="2" width="46.28515625" bestFit="1" customWidth="1"/>
  </cols>
  <sheetData>
    <row r="5" spans="2:4">
      <c r="B5" s="372" t="s">
        <v>126</v>
      </c>
      <c r="C5" s="372"/>
      <c r="D5" s="372"/>
    </row>
    <row r="6" spans="2:4">
      <c r="B6" s="15" t="s">
        <v>179</v>
      </c>
      <c r="C6" s="4" t="s">
        <v>177</v>
      </c>
      <c r="D6" s="4" t="s">
        <v>128</v>
      </c>
    </row>
    <row r="7" spans="2:4">
      <c r="B7" s="100" t="s">
        <v>118</v>
      </c>
      <c r="C7" s="85"/>
      <c r="D7" s="85"/>
    </row>
    <row r="8" spans="2:4">
      <c r="B8" s="90" t="s">
        <v>5</v>
      </c>
      <c r="C8" s="99" t="e">
        <f>'Tables Front Section excl acq'!#REF!/100</f>
        <v>#REF!</v>
      </c>
      <c r="D8" s="99" t="e">
        <f>#REF!</f>
        <v>#REF!</v>
      </c>
    </row>
    <row r="9" spans="2:4">
      <c r="B9" s="90" t="s">
        <v>119</v>
      </c>
      <c r="C9" s="99" t="e">
        <f>('Proforma Primaries'!E17+'Proforma II by Qtr'!D30+'Proforma II by Qtr'!E30+'Proforma II by Qtr'!F30+'Proforma II by Qtr'!G30)/'Proforma Primaries'!E4</f>
        <v>#REF!</v>
      </c>
      <c r="D9" s="99" t="e">
        <f>#REF!</f>
        <v>#REF!</v>
      </c>
    </row>
    <row r="10" spans="2:4">
      <c r="B10" s="90"/>
      <c r="C10" s="82"/>
      <c r="D10" s="82"/>
    </row>
    <row r="11" spans="2:4">
      <c r="B11" s="100" t="s">
        <v>120</v>
      </c>
      <c r="C11" s="126"/>
      <c r="D11" s="126"/>
    </row>
    <row r="12" spans="2:4">
      <c r="B12" s="90" t="s">
        <v>121</v>
      </c>
      <c r="C12" s="124" t="e">
        <f>D12</f>
        <v>#REF!</v>
      </c>
      <c r="D12" s="82" t="e">
        <f>#REF!</f>
        <v>#REF!</v>
      </c>
    </row>
    <row r="13" spans="2:4">
      <c r="B13" s="90" t="s">
        <v>122</v>
      </c>
      <c r="C13" s="134" t="e">
        <f t="shared" ref="C13:C16" si="0">D13</f>
        <v>#REF!</v>
      </c>
      <c r="D13" s="82" t="e">
        <f>#REF!</f>
        <v>#REF!</v>
      </c>
    </row>
    <row r="14" spans="2:4">
      <c r="B14" s="90" t="s">
        <v>123</v>
      </c>
      <c r="C14" s="134" t="e">
        <f t="shared" si="0"/>
        <v>#REF!</v>
      </c>
      <c r="D14" s="82" t="e">
        <f>#REF!</f>
        <v>#REF!</v>
      </c>
    </row>
    <row r="15" spans="2:4">
      <c r="B15" s="90" t="s">
        <v>124</v>
      </c>
      <c r="C15" s="99" t="e">
        <f t="shared" si="0"/>
        <v>#REF!</v>
      </c>
      <c r="D15" s="99" t="e">
        <f>D14/D13</f>
        <v>#REF!</v>
      </c>
    </row>
    <row r="16" spans="2:4">
      <c r="B16" s="90" t="s">
        <v>125</v>
      </c>
      <c r="C16" s="99" t="e">
        <f t="shared" si="0"/>
        <v>#REF!</v>
      </c>
      <c r="D16" s="99" t="e">
        <f>#REF!</f>
        <v>#REF!</v>
      </c>
    </row>
  </sheetData>
  <customSheetViews>
    <customSheetView guid="{38CD2C20-855C-4B70-ADA6-5FED1C172A6A}" state="hidden">
      <selection activeCell="B2" sqref="B2:D3"/>
      <pageMargins left="0.7" right="0.7" top="0.75" bottom="0.75" header="0.3" footer="0.3"/>
      <pageSetup paperSize="9" orientation="portrait" r:id="rId1"/>
    </customSheetView>
  </customSheetViews>
  <mergeCells count="1">
    <mergeCell ref="B5:D5"/>
  </mergeCell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1"/>
  <sheetViews>
    <sheetView workbookViewId="0">
      <selection activeCell="G24" sqref="G24"/>
    </sheetView>
  </sheetViews>
  <sheetFormatPr defaultRowHeight="12.75"/>
  <cols>
    <col min="1" max="1" width="3" customWidth="1"/>
    <col min="2" max="2" width="57.28515625" customWidth="1"/>
    <col min="3" max="3" width="11.7109375" customWidth="1"/>
    <col min="4" max="4" width="13.42578125" customWidth="1"/>
    <col min="5" max="5" width="20.7109375" customWidth="1"/>
    <col min="6" max="6" width="15" customWidth="1"/>
    <col min="7" max="7" width="19.5703125" customWidth="1"/>
  </cols>
  <sheetData>
    <row r="2" spans="2:7">
      <c r="B2" s="135" t="s">
        <v>178</v>
      </c>
      <c r="C2" s="135"/>
      <c r="D2" s="135"/>
      <c r="E2" s="135"/>
    </row>
    <row r="3" spans="2:7" ht="19.5">
      <c r="B3" s="15" t="s">
        <v>14</v>
      </c>
      <c r="C3" s="43" t="s">
        <v>129</v>
      </c>
      <c r="D3" s="43" t="s">
        <v>176</v>
      </c>
      <c r="E3" s="43" t="s">
        <v>177</v>
      </c>
    </row>
    <row r="4" spans="2:7">
      <c r="B4" s="12" t="s">
        <v>1</v>
      </c>
      <c r="C4" s="68" t="e">
        <f>#REF!</f>
        <v>#REF!</v>
      </c>
      <c r="D4" s="68">
        <v>257</v>
      </c>
      <c r="E4" s="112" t="e">
        <f>SUM(C4:D4)</f>
        <v>#REF!</v>
      </c>
    </row>
    <row r="5" spans="2:7" ht="13.5" thickBot="1">
      <c r="B5" s="44" t="s">
        <v>33</v>
      </c>
      <c r="C5" s="28" t="e">
        <f>#REF!</f>
        <v>#REF!</v>
      </c>
      <c r="D5" s="28">
        <v>1.8</v>
      </c>
      <c r="E5" s="28" t="e">
        <f t="shared" ref="E5:E41" si="0">SUM(C5:D5)</f>
        <v>#REF!</v>
      </c>
    </row>
    <row r="6" spans="2:7">
      <c r="B6" s="36" t="s">
        <v>34</v>
      </c>
      <c r="C6" s="26" t="e">
        <f>#REF!</f>
        <v>#REF!</v>
      </c>
      <c r="D6" s="26">
        <f t="shared" ref="D6:E6" si="1">SUM(D4:D5)</f>
        <v>258.8</v>
      </c>
      <c r="E6" s="112" t="e">
        <f t="shared" si="1"/>
        <v>#REF!</v>
      </c>
    </row>
    <row r="7" spans="2:7">
      <c r="B7" s="12"/>
      <c r="C7" s="26"/>
      <c r="D7" s="26"/>
      <c r="E7" s="26"/>
    </row>
    <row r="8" spans="2:7">
      <c r="B8" s="36" t="s">
        <v>35</v>
      </c>
      <c r="C8" s="26"/>
      <c r="D8" s="26"/>
      <c r="E8" s="26"/>
    </row>
    <row r="9" spans="2:7">
      <c r="B9" s="12" t="s">
        <v>36</v>
      </c>
      <c r="C9" s="68" t="e">
        <f>#REF!</f>
        <v>#REF!</v>
      </c>
      <c r="D9" s="26">
        <f>2.3+2.5</f>
        <v>4.8</v>
      </c>
      <c r="E9" s="68" t="e">
        <f t="shared" si="0"/>
        <v>#REF!</v>
      </c>
    </row>
    <row r="10" spans="2:7">
      <c r="B10" s="12" t="s">
        <v>37</v>
      </c>
      <c r="C10" s="26" t="e">
        <f>#REF!</f>
        <v>#REF!</v>
      </c>
      <c r="D10" s="26">
        <v>-140.69999999999999</v>
      </c>
      <c r="E10" s="26" t="e">
        <f t="shared" si="0"/>
        <v>#REF!</v>
      </c>
    </row>
    <row r="11" spans="2:7">
      <c r="B11" s="12" t="s">
        <v>38</v>
      </c>
      <c r="C11" s="26" t="e">
        <f>#REF!</f>
        <v>#REF!</v>
      </c>
      <c r="D11" s="26">
        <f>-82.1+26.2-0.3</f>
        <v>-56.199999999999989</v>
      </c>
      <c r="E11" s="26" t="e">
        <f t="shared" si="0"/>
        <v>#REF!</v>
      </c>
    </row>
    <row r="12" spans="2:7">
      <c r="B12" s="12" t="s">
        <v>39</v>
      </c>
      <c r="C12" s="26" t="e">
        <f>#REF!</f>
        <v>#REF!</v>
      </c>
      <c r="D12" s="26">
        <v>-30.3</v>
      </c>
      <c r="E12" s="26" t="e">
        <f t="shared" si="0"/>
        <v>#REF!</v>
      </c>
    </row>
    <row r="13" spans="2:7" ht="13.5" thickBot="1">
      <c r="B13" s="44" t="s">
        <v>40</v>
      </c>
      <c r="C13" s="28" t="e">
        <f>#REF!</f>
        <v>#REF!</v>
      </c>
      <c r="D13" s="28">
        <f>-3.5-4.8-2.2-7.2+3.4</f>
        <v>-14.299999999999999</v>
      </c>
      <c r="E13" s="72" t="e">
        <f t="shared" si="0"/>
        <v>#REF!</v>
      </c>
    </row>
    <row r="14" spans="2:7">
      <c r="B14" s="36" t="s">
        <v>41</v>
      </c>
      <c r="C14" s="68" t="e">
        <f>#REF!</f>
        <v>#REF!</v>
      </c>
      <c r="D14" s="68">
        <f t="shared" ref="D14:E14" si="2">SUM(D9:D13)</f>
        <v>-236.7</v>
      </c>
      <c r="E14" s="68" t="e">
        <f t="shared" si="2"/>
        <v>#REF!</v>
      </c>
    </row>
    <row r="15" spans="2:7">
      <c r="B15" s="12"/>
      <c r="C15" s="26" t="e">
        <f>#REF!</f>
        <v>#REF!</v>
      </c>
      <c r="D15" s="26"/>
      <c r="E15" s="26"/>
    </row>
    <row r="16" spans="2:7" ht="13.5" thickBot="1">
      <c r="B16" s="44" t="s">
        <v>131</v>
      </c>
      <c r="C16" s="28" t="e">
        <f>#REF!</f>
        <v>#REF!</v>
      </c>
      <c r="D16" s="28">
        <v>0</v>
      </c>
      <c r="E16" s="28" t="e">
        <f t="shared" si="0"/>
        <v>#REF!</v>
      </c>
      <c r="G16" s="104"/>
    </row>
    <row r="17" spans="2:8">
      <c r="B17" s="36" t="s">
        <v>92</v>
      </c>
      <c r="C17" s="68" t="e">
        <f>#REF!</f>
        <v>#REF!</v>
      </c>
      <c r="D17" s="68">
        <f t="shared" ref="D17:E17" si="3">SUM(D14:D16)+D6</f>
        <v>22.100000000000023</v>
      </c>
      <c r="E17" s="68" t="e">
        <f t="shared" si="3"/>
        <v>#REF!</v>
      </c>
      <c r="F17" s="136" t="e">
        <f>E17-E13</f>
        <v>#REF!</v>
      </c>
      <c r="G17" s="97" t="e">
        <f>F17-'Tables Front Section excl acq'!#REF!</f>
        <v>#REF!</v>
      </c>
      <c r="H17" s="97" t="e">
        <f>F17-'Proforma II by Qtr'!D22-'Proforma II by Qtr'!E22-'Proforma II by Qtr'!F22-'Proforma II by Qtr'!G22</f>
        <v>#REF!</v>
      </c>
    </row>
    <row r="18" spans="2:8">
      <c r="B18" s="12"/>
      <c r="C18" s="26" t="e">
        <f>#REF!</f>
        <v>#REF!</v>
      </c>
      <c r="D18" s="26"/>
      <c r="E18" s="26"/>
    </row>
    <row r="19" spans="2:8" ht="13.5" thickBot="1">
      <c r="B19" s="44" t="s">
        <v>42</v>
      </c>
      <c r="C19" s="28" t="e">
        <f>#REF!</f>
        <v>#REF!</v>
      </c>
      <c r="D19" s="28">
        <v>-3.1</v>
      </c>
      <c r="E19" s="72" t="e">
        <f t="shared" si="0"/>
        <v>#REF!</v>
      </c>
    </row>
    <row r="20" spans="2:8">
      <c r="B20" s="36" t="s">
        <v>140</v>
      </c>
      <c r="C20" s="68" t="e">
        <f>#REF!</f>
        <v>#REF!</v>
      </c>
      <c r="D20" s="68">
        <f t="shared" ref="D20:E20" si="4">SUM(D17:D19)</f>
        <v>19.000000000000021</v>
      </c>
      <c r="E20" s="68" t="e">
        <f t="shared" si="4"/>
        <v>#REF!</v>
      </c>
    </row>
    <row r="21" spans="2:8">
      <c r="B21" s="12"/>
      <c r="C21" s="26" t="e">
        <f>#REF!</f>
        <v>#REF!</v>
      </c>
      <c r="D21" s="26"/>
      <c r="E21" s="26"/>
    </row>
    <row r="22" spans="2:8" ht="13.5" thickBot="1">
      <c r="B22" s="44" t="s">
        <v>43</v>
      </c>
      <c r="C22" s="28" t="e">
        <f>#REF!</f>
        <v>#REF!</v>
      </c>
      <c r="D22" s="28">
        <v>0.5</v>
      </c>
      <c r="E22" s="28" t="e">
        <f t="shared" si="0"/>
        <v>#REF!</v>
      </c>
    </row>
    <row r="23" spans="2:8">
      <c r="B23" s="36" t="s">
        <v>132</v>
      </c>
      <c r="C23" s="68" t="e">
        <f>#REF!</f>
        <v>#REF!</v>
      </c>
      <c r="D23" s="68">
        <f t="shared" ref="D23:E23" si="5">SUM(D20:D22)</f>
        <v>19.500000000000021</v>
      </c>
      <c r="E23" s="68" t="e">
        <f t="shared" si="5"/>
        <v>#REF!</v>
      </c>
    </row>
    <row r="24" spans="2:8">
      <c r="B24" s="12"/>
      <c r="C24" s="26"/>
      <c r="D24" s="26"/>
      <c r="E24" s="26"/>
    </row>
    <row r="25" spans="2:8">
      <c r="B25" s="36" t="s">
        <v>44</v>
      </c>
      <c r="C25" s="30"/>
      <c r="D25" s="30"/>
      <c r="E25" s="30"/>
    </row>
    <row r="26" spans="2:8">
      <c r="B26" s="13" t="s">
        <v>45</v>
      </c>
      <c r="C26" s="17"/>
      <c r="D26" s="17"/>
      <c r="E26" s="17"/>
    </row>
    <row r="27" spans="2:8">
      <c r="B27" s="13" t="s">
        <v>133</v>
      </c>
      <c r="C27" s="68" t="e">
        <f>#REF!</f>
        <v>#REF!</v>
      </c>
      <c r="D27" s="26" t="s">
        <v>31</v>
      </c>
      <c r="E27" s="68" t="e">
        <f t="shared" si="0"/>
        <v>#REF!</v>
      </c>
    </row>
    <row r="28" spans="2:8">
      <c r="B28" s="13" t="s">
        <v>134</v>
      </c>
      <c r="C28" s="26" t="e">
        <f>#REF!</f>
        <v>#REF!</v>
      </c>
      <c r="D28" s="26" t="s">
        <v>31</v>
      </c>
      <c r="E28" s="26" t="e">
        <f t="shared" si="0"/>
        <v>#REF!</v>
      </c>
    </row>
    <row r="29" spans="2:8">
      <c r="B29" s="13" t="s">
        <v>135</v>
      </c>
      <c r="C29" s="68" t="e">
        <f>#REF!</f>
        <v>#REF!</v>
      </c>
      <c r="D29" s="26" t="s">
        <v>31</v>
      </c>
      <c r="E29" s="68" t="e">
        <f t="shared" si="0"/>
        <v>#REF!</v>
      </c>
    </row>
    <row r="30" spans="2:8">
      <c r="B30" s="13" t="s">
        <v>136</v>
      </c>
      <c r="C30" s="26"/>
      <c r="D30" s="26"/>
      <c r="E30" s="26"/>
    </row>
    <row r="31" spans="2:8">
      <c r="B31" s="13" t="s">
        <v>137</v>
      </c>
      <c r="C31" s="26" t="e">
        <f>#REF!</f>
        <v>#REF!</v>
      </c>
      <c r="D31" s="26" t="s">
        <v>31</v>
      </c>
      <c r="E31" s="26" t="e">
        <f t="shared" si="0"/>
        <v>#REF!</v>
      </c>
    </row>
    <row r="32" spans="2:8" ht="13.5" thickBot="1">
      <c r="B32" s="45" t="s">
        <v>47</v>
      </c>
      <c r="C32" s="28" t="e">
        <f>#REF!</f>
        <v>#REF!</v>
      </c>
      <c r="D32" s="28" t="s">
        <v>31</v>
      </c>
      <c r="E32" s="28" t="e">
        <f t="shared" si="0"/>
        <v>#REF!</v>
      </c>
    </row>
    <row r="33" spans="1:5">
      <c r="B33" s="14" t="s">
        <v>48</v>
      </c>
      <c r="C33" s="68" t="e">
        <f>#REF!</f>
        <v>#REF!</v>
      </c>
      <c r="D33" s="68">
        <f t="shared" ref="D33:E33" si="6">SUM(D23:D32)</f>
        <v>19.500000000000021</v>
      </c>
      <c r="E33" s="68" t="e">
        <f t="shared" si="6"/>
        <v>#REF!</v>
      </c>
    </row>
    <row r="34" spans="1:5">
      <c r="B34" s="12"/>
      <c r="C34" s="26"/>
      <c r="D34" s="26"/>
      <c r="E34" s="26"/>
    </row>
    <row r="35" spans="1:5">
      <c r="B35" s="36" t="s">
        <v>138</v>
      </c>
      <c r="C35" s="26"/>
      <c r="D35" s="26"/>
      <c r="E35" s="26"/>
    </row>
    <row r="36" spans="1:5">
      <c r="B36" s="12" t="s">
        <v>49</v>
      </c>
      <c r="C36" s="26" t="e">
        <f>#REF!</f>
        <v>#REF!</v>
      </c>
      <c r="D36" s="26">
        <v>19.5</v>
      </c>
      <c r="E36" s="68" t="e">
        <f t="shared" si="0"/>
        <v>#REF!</v>
      </c>
    </row>
    <row r="37" spans="1:5">
      <c r="B37" s="12" t="s">
        <v>50</v>
      </c>
      <c r="C37" s="26" t="e">
        <f>#REF!</f>
        <v>#REF!</v>
      </c>
      <c r="D37" s="26" t="s">
        <v>30</v>
      </c>
      <c r="E37" s="26" t="e">
        <f t="shared" si="0"/>
        <v>#REF!</v>
      </c>
    </row>
    <row r="38" spans="1:5">
      <c r="B38" s="12"/>
      <c r="C38" s="26"/>
      <c r="D38" s="26"/>
      <c r="E38" s="26"/>
    </row>
    <row r="39" spans="1:5">
      <c r="B39" s="36" t="s">
        <v>51</v>
      </c>
      <c r="C39" s="26"/>
      <c r="D39" s="26"/>
      <c r="E39" s="26"/>
    </row>
    <row r="40" spans="1:5">
      <c r="B40" s="12" t="s">
        <v>49</v>
      </c>
      <c r="C40" s="26" t="e">
        <f>#REF!</f>
        <v>#REF!</v>
      </c>
      <c r="D40" s="26">
        <v>19.5</v>
      </c>
      <c r="E40" s="68" t="e">
        <f t="shared" si="0"/>
        <v>#REF!</v>
      </c>
    </row>
    <row r="41" spans="1:5">
      <c r="B41" s="12" t="s">
        <v>50</v>
      </c>
      <c r="C41" s="26" t="e">
        <f>#REF!</f>
        <v>#REF!</v>
      </c>
      <c r="D41" s="26" t="s">
        <v>31</v>
      </c>
      <c r="E41" s="26" t="e">
        <f t="shared" si="0"/>
        <v>#REF!</v>
      </c>
    </row>
    <row r="42" spans="1:5">
      <c r="A42" s="84"/>
      <c r="B42" s="84"/>
      <c r="C42" s="84"/>
      <c r="D42" s="84"/>
      <c r="E42" s="84"/>
    </row>
    <row r="43" spans="1:5">
      <c r="B43" s="135" t="s">
        <v>139</v>
      </c>
      <c r="C43" s="135"/>
      <c r="D43" s="135"/>
      <c r="E43" s="135"/>
    </row>
    <row r="44" spans="1:5" ht="19.5">
      <c r="B44" s="15" t="s">
        <v>14</v>
      </c>
      <c r="C44" s="43" t="s">
        <v>129</v>
      </c>
      <c r="D44" s="43" t="s">
        <v>176</v>
      </c>
      <c r="E44" s="43" t="s">
        <v>177</v>
      </c>
    </row>
    <row r="45" spans="1:5">
      <c r="B45" s="12" t="s">
        <v>1</v>
      </c>
      <c r="C45" s="57">
        <v>607.1</v>
      </c>
      <c r="D45" s="57">
        <f>448.5+99</f>
        <v>547.5</v>
      </c>
      <c r="E45" s="56">
        <f>C45+D45</f>
        <v>1154.5999999999999</v>
      </c>
    </row>
    <row r="46" spans="1:5" ht="13.5" thickBot="1">
      <c r="B46" s="44" t="s">
        <v>33</v>
      </c>
      <c r="C46" s="64">
        <v>2.7</v>
      </c>
      <c r="D46" s="64">
        <f>4.5+0.4</f>
        <v>4.9000000000000004</v>
      </c>
      <c r="E46" s="64">
        <f>C46+D46</f>
        <v>7.6000000000000005</v>
      </c>
    </row>
    <row r="47" spans="1:5">
      <c r="B47" s="36" t="s">
        <v>34</v>
      </c>
      <c r="C47" s="57">
        <v>609.79999999999995</v>
      </c>
      <c r="D47" s="57">
        <f>SUM(D45:D46)</f>
        <v>552.4</v>
      </c>
      <c r="E47" s="57">
        <f>SUM(E45:E46)</f>
        <v>1162.1999999999998</v>
      </c>
    </row>
    <row r="48" spans="1:5">
      <c r="B48" s="12"/>
      <c r="C48" s="57"/>
      <c r="D48" s="57"/>
      <c r="E48" s="57"/>
    </row>
    <row r="49" spans="2:7">
      <c r="B49" s="36" t="s">
        <v>35</v>
      </c>
      <c r="C49" s="57"/>
      <c r="D49" s="57"/>
      <c r="E49" s="57"/>
    </row>
    <row r="50" spans="2:7">
      <c r="B50" s="12" t="s">
        <v>36</v>
      </c>
      <c r="C50" s="57">
        <v>-7.8</v>
      </c>
      <c r="D50" s="57">
        <f>6-0.3</f>
        <v>5.7</v>
      </c>
      <c r="E50" s="57">
        <f>SUM(C50:D50)</f>
        <v>-2.0999999999999996</v>
      </c>
    </row>
    <row r="51" spans="2:7">
      <c r="B51" s="12" t="s">
        <v>37</v>
      </c>
      <c r="C51" s="57">
        <v>-311.3</v>
      </c>
      <c r="D51" s="57">
        <f>-254.5-45.1</f>
        <v>-299.60000000000002</v>
      </c>
      <c r="E51" s="57">
        <f t="shared" ref="E51:E54" si="7">SUM(C51:D51)</f>
        <v>-610.90000000000009</v>
      </c>
    </row>
    <row r="52" spans="2:7">
      <c r="B52" s="12" t="s">
        <v>38</v>
      </c>
      <c r="C52" s="57">
        <v>-142.4</v>
      </c>
      <c r="D52" s="57">
        <f>-148.9-35.6+0.1</f>
        <v>-184.4</v>
      </c>
      <c r="E52" s="57">
        <f t="shared" si="7"/>
        <v>-326.8</v>
      </c>
    </row>
    <row r="53" spans="2:7">
      <c r="B53" s="12" t="s">
        <v>39</v>
      </c>
      <c r="C53" s="57">
        <v>-115.5</v>
      </c>
      <c r="D53" s="57">
        <f>-55.6-11.5</f>
        <v>-67.099999999999994</v>
      </c>
      <c r="E53" s="57">
        <f t="shared" si="7"/>
        <v>-182.6</v>
      </c>
    </row>
    <row r="54" spans="2:7" ht="13.5" thickBot="1">
      <c r="B54" s="44" t="s">
        <v>40</v>
      </c>
      <c r="C54" s="64">
        <v>-25.4</v>
      </c>
      <c r="D54" s="64">
        <f>-19-7.1</f>
        <v>-26.1</v>
      </c>
      <c r="E54" s="64">
        <f t="shared" si="7"/>
        <v>-51.5</v>
      </c>
      <c r="G54" s="97">
        <f>E47+E50+E51+E52+E53</f>
        <v>39.799999999999812</v>
      </c>
    </row>
    <row r="55" spans="2:7">
      <c r="B55" s="36" t="s">
        <v>41</v>
      </c>
      <c r="C55" s="57">
        <f t="shared" ref="C55:D55" si="8">SUM(C50:C54)</f>
        <v>-602.4</v>
      </c>
      <c r="D55" s="57">
        <f t="shared" si="8"/>
        <v>-571.50000000000011</v>
      </c>
      <c r="E55" s="57">
        <f>SUM(E50:E54)</f>
        <v>-1173.9000000000001</v>
      </c>
    </row>
    <row r="56" spans="2:7">
      <c r="B56" s="12"/>
      <c r="C56" s="57"/>
      <c r="D56" s="57"/>
      <c r="E56" s="57"/>
    </row>
    <row r="57" spans="2:7" ht="13.5" thickBot="1">
      <c r="B57" s="44" t="s">
        <v>131</v>
      </c>
      <c r="C57" s="64">
        <v>0</v>
      </c>
      <c r="D57" s="64">
        <v>0</v>
      </c>
      <c r="E57" s="64">
        <v>0</v>
      </c>
    </row>
    <row r="58" spans="2:7">
      <c r="B58" s="36" t="s">
        <v>92</v>
      </c>
      <c r="C58" s="57">
        <f t="shared" ref="C58:D58" si="9">C47+C55+C57</f>
        <v>7.3999999999999773</v>
      </c>
      <c r="D58" s="57">
        <f t="shared" si="9"/>
        <v>-19.100000000000136</v>
      </c>
      <c r="E58" s="57">
        <f>E47+E55+E57</f>
        <v>-11.700000000000273</v>
      </c>
    </row>
    <row r="59" spans="2:7">
      <c r="B59" s="12"/>
      <c r="C59" s="57"/>
      <c r="D59" s="57"/>
      <c r="E59" s="57"/>
    </row>
    <row r="60" spans="2:7" ht="13.5" thickBot="1">
      <c r="B60" s="44" t="s">
        <v>42</v>
      </c>
      <c r="C60" s="64">
        <v>-16.3</v>
      </c>
      <c r="D60" s="64">
        <f>-9.5+0.1</f>
        <v>-9.4</v>
      </c>
      <c r="E60" s="64">
        <f>SUM(C60:D60)</f>
        <v>-25.700000000000003</v>
      </c>
    </row>
    <row r="61" spans="2:7">
      <c r="B61" s="36" t="s">
        <v>140</v>
      </c>
      <c r="C61" s="57">
        <f t="shared" ref="C61:D61" si="10">SUM(C58:C60)</f>
        <v>-8.9000000000000234</v>
      </c>
      <c r="D61" s="57">
        <f t="shared" si="10"/>
        <v>-28.500000000000135</v>
      </c>
      <c r="E61" s="57">
        <f>SUM(E58:E60)</f>
        <v>-37.400000000000276</v>
      </c>
    </row>
    <row r="62" spans="2:7">
      <c r="B62" s="12"/>
      <c r="C62" s="57"/>
      <c r="D62" s="57"/>
      <c r="E62" s="57"/>
    </row>
    <row r="63" spans="2:7" ht="13.5" thickBot="1">
      <c r="B63" s="44" t="s">
        <v>43</v>
      </c>
      <c r="C63" s="64">
        <v>-1.6</v>
      </c>
      <c r="D63" s="64">
        <f>-0.3+0.8</f>
        <v>0.5</v>
      </c>
      <c r="E63" s="64">
        <f>SUM(C63:D63)</f>
        <v>-1.1000000000000001</v>
      </c>
    </row>
    <row r="64" spans="2:7">
      <c r="B64" s="36" t="s">
        <v>132</v>
      </c>
      <c r="C64" s="57">
        <f t="shared" ref="C64:D64" si="11">SUM(C61:C63)</f>
        <v>-10.500000000000023</v>
      </c>
      <c r="D64" s="57">
        <f t="shared" si="11"/>
        <v>-28.000000000000135</v>
      </c>
      <c r="E64" s="57">
        <f>SUM(E61:E63)</f>
        <v>-38.500000000000277</v>
      </c>
    </row>
    <row r="65" spans="2:5">
      <c r="B65" s="12"/>
      <c r="C65" s="127"/>
      <c r="D65" s="127"/>
      <c r="E65" s="127"/>
    </row>
    <row r="66" spans="2:5">
      <c r="B66" s="36" t="s">
        <v>44</v>
      </c>
      <c r="C66" s="128"/>
      <c r="D66" s="128"/>
      <c r="E66" s="127"/>
    </row>
    <row r="67" spans="2:5">
      <c r="B67" s="13" t="s">
        <v>45</v>
      </c>
      <c r="C67" s="129"/>
      <c r="D67" s="129"/>
      <c r="E67" s="129"/>
    </row>
    <row r="68" spans="2:5">
      <c r="B68" s="13" t="s">
        <v>141</v>
      </c>
      <c r="C68" s="57">
        <v>3.5</v>
      </c>
      <c r="D68" s="57">
        <v>-11.5</v>
      </c>
      <c r="E68" s="57">
        <f>SUM(C68:D68)</f>
        <v>-8</v>
      </c>
    </row>
    <row r="69" spans="2:5">
      <c r="B69" s="13" t="s">
        <v>134</v>
      </c>
      <c r="C69" s="57">
        <v>4</v>
      </c>
      <c r="D69" s="57" t="s">
        <v>30</v>
      </c>
      <c r="E69" s="57">
        <f t="shared" ref="E69:E73" si="12">SUM(C69:D69)</f>
        <v>4</v>
      </c>
    </row>
    <row r="70" spans="2:5">
      <c r="B70" s="13" t="s">
        <v>142</v>
      </c>
      <c r="C70" s="57">
        <v>3.1</v>
      </c>
      <c r="D70" s="57" t="s">
        <v>30</v>
      </c>
      <c r="E70" s="57">
        <f t="shared" si="12"/>
        <v>3.1</v>
      </c>
    </row>
    <row r="71" spans="2:5">
      <c r="B71" s="13" t="s">
        <v>46</v>
      </c>
      <c r="C71" s="130"/>
      <c r="D71" s="57"/>
      <c r="E71" s="57">
        <f t="shared" si="12"/>
        <v>0</v>
      </c>
    </row>
    <row r="72" spans="2:5">
      <c r="B72" s="13" t="s">
        <v>137</v>
      </c>
      <c r="C72" s="57">
        <v>-3.8</v>
      </c>
      <c r="D72" s="57" t="s">
        <v>30</v>
      </c>
      <c r="E72" s="57">
        <f t="shared" si="12"/>
        <v>-3.8</v>
      </c>
    </row>
    <row r="73" spans="2:5" ht="13.5" thickBot="1">
      <c r="B73" s="45" t="s">
        <v>143</v>
      </c>
      <c r="C73" s="64">
        <v>-0.7</v>
      </c>
      <c r="D73" s="64" t="s">
        <v>30</v>
      </c>
      <c r="E73" s="64">
        <f t="shared" si="12"/>
        <v>-0.7</v>
      </c>
    </row>
    <row r="74" spans="2:5">
      <c r="B74" s="14" t="s">
        <v>48</v>
      </c>
      <c r="C74" s="57">
        <f t="shared" ref="C74:D74" si="13">SUM(C64:C73)</f>
        <v>-4.4000000000000226</v>
      </c>
      <c r="D74" s="57">
        <f t="shared" si="13"/>
        <v>-39.500000000000135</v>
      </c>
      <c r="E74" s="57">
        <f>SUM(E64:E73)</f>
        <v>-43.900000000000276</v>
      </c>
    </row>
    <row r="75" spans="2:5">
      <c r="B75" s="12"/>
      <c r="C75" s="57"/>
      <c r="D75" s="57"/>
      <c r="E75" s="57"/>
    </row>
    <row r="76" spans="2:5">
      <c r="B76" s="36" t="s">
        <v>144</v>
      </c>
      <c r="C76" s="57"/>
      <c r="D76" s="57"/>
      <c r="E76" s="57"/>
    </row>
    <row r="77" spans="2:5">
      <c r="B77" s="12" t="s">
        <v>49</v>
      </c>
      <c r="C77" s="57">
        <v>-11</v>
      </c>
      <c r="D77" s="57">
        <v>-28</v>
      </c>
      <c r="E77" s="57">
        <f>SUM(C77:D77)</f>
        <v>-39</v>
      </c>
    </row>
    <row r="78" spans="2:5">
      <c r="B78" s="12" t="s">
        <v>50</v>
      </c>
      <c r="C78" s="57">
        <v>0.5</v>
      </c>
      <c r="D78" s="57" t="s">
        <v>30</v>
      </c>
      <c r="E78" s="57">
        <f>SUM(C78:D78)</f>
        <v>0.5</v>
      </c>
    </row>
    <row r="79" spans="2:5">
      <c r="B79" s="12"/>
      <c r="C79" s="57"/>
      <c r="D79" s="57"/>
      <c r="E79" s="57"/>
    </row>
    <row r="80" spans="2:5">
      <c r="B80" s="36" t="s">
        <v>51</v>
      </c>
      <c r="C80" s="57"/>
      <c r="D80" s="57"/>
      <c r="E80" s="57"/>
    </row>
    <row r="81" spans="2:5">
      <c r="B81" s="12" t="s">
        <v>49</v>
      </c>
      <c r="C81" s="57">
        <v>-4.9000000000000004</v>
      </c>
      <c r="D81" s="57">
        <v>-39.5</v>
      </c>
      <c r="E81" s="56">
        <f>SUM(C81:D81)</f>
        <v>-44.4</v>
      </c>
    </row>
    <row r="82" spans="2:5">
      <c r="B82" s="12" t="s">
        <v>50</v>
      </c>
      <c r="C82" s="57">
        <v>0.5</v>
      </c>
      <c r="D82" s="57" t="s">
        <v>30</v>
      </c>
      <c r="E82" s="57">
        <f>SUM(C82:D82)</f>
        <v>0.5</v>
      </c>
    </row>
    <row r="84" spans="2:5" hidden="1">
      <c r="B84" s="372" t="s">
        <v>165</v>
      </c>
      <c r="C84" s="372"/>
      <c r="D84" s="372"/>
      <c r="E84" s="372"/>
    </row>
    <row r="85" spans="2:5" ht="19.5" hidden="1">
      <c r="B85" s="15" t="s">
        <v>14</v>
      </c>
      <c r="C85" s="43" t="s">
        <v>145</v>
      </c>
      <c r="D85" s="43" t="s">
        <v>130</v>
      </c>
      <c r="E85" s="43" t="s">
        <v>127</v>
      </c>
    </row>
    <row r="86" spans="2:5" hidden="1">
      <c r="B86" s="36" t="s">
        <v>52</v>
      </c>
      <c r="C86" s="46"/>
      <c r="D86" s="46"/>
      <c r="E86" s="46"/>
    </row>
    <row r="87" spans="2:5" hidden="1">
      <c r="B87" s="36" t="s">
        <v>53</v>
      </c>
      <c r="C87" s="46"/>
      <c r="D87" s="46"/>
      <c r="E87" s="46"/>
    </row>
    <row r="88" spans="2:5" hidden="1">
      <c r="B88" s="13" t="s">
        <v>54</v>
      </c>
      <c r="C88" s="103" t="e">
        <f>#REF!</f>
        <v>#REF!</v>
      </c>
      <c r="D88" s="103">
        <f>Sheet2!K8</f>
        <v>48.396040255212782</v>
      </c>
      <c r="E88" s="103" t="e">
        <f>SUM(C88:D88)</f>
        <v>#REF!</v>
      </c>
    </row>
    <row r="89" spans="2:5" hidden="1">
      <c r="B89" s="13" t="s">
        <v>55</v>
      </c>
      <c r="C89" s="103" t="e">
        <f>#REF!</f>
        <v>#REF!</v>
      </c>
      <c r="D89" s="103">
        <f>Sheet2!K9</f>
        <v>8.6206669736236279</v>
      </c>
      <c r="E89" s="103" t="e">
        <f t="shared" ref="E89:E122" si="14">SUM(C89:D89)</f>
        <v>#REF!</v>
      </c>
    </row>
    <row r="90" spans="2:5" hidden="1">
      <c r="B90" s="13" t="s">
        <v>56</v>
      </c>
      <c r="C90" s="103" t="e">
        <f>#REF!</f>
        <v>#REF!</v>
      </c>
      <c r="D90" s="103">
        <f>Sheet2!K10</f>
        <v>18.983424324146551</v>
      </c>
      <c r="E90" s="103" t="e">
        <f t="shared" si="14"/>
        <v>#REF!</v>
      </c>
    </row>
    <row r="91" spans="2:5" hidden="1">
      <c r="B91" s="12" t="s">
        <v>57</v>
      </c>
      <c r="C91" s="103" t="e">
        <f>#REF!</f>
        <v>#REF!</v>
      </c>
      <c r="D91" s="103">
        <f>Sheet2!K11</f>
        <v>0</v>
      </c>
      <c r="E91" s="103" t="e">
        <f t="shared" si="14"/>
        <v>#REF!</v>
      </c>
    </row>
    <row r="92" spans="2:5" hidden="1">
      <c r="B92" s="12" t="s">
        <v>58</v>
      </c>
      <c r="C92" s="103" t="e">
        <f>#REF!</f>
        <v>#REF!</v>
      </c>
      <c r="D92" s="103">
        <f>Sheet2!K12</f>
        <v>0.17003223048082614</v>
      </c>
      <c r="E92" s="103" t="e">
        <f t="shared" si="14"/>
        <v>#REF!</v>
      </c>
    </row>
    <row r="93" spans="2:5" ht="13.5" hidden="1" thickBot="1">
      <c r="B93" s="44" t="s">
        <v>59</v>
      </c>
      <c r="C93" s="111" t="e">
        <f>#REF!</f>
        <v>#REF!</v>
      </c>
      <c r="D93" s="111">
        <f>Sheet2!K13</f>
        <v>1.3599289613891994</v>
      </c>
      <c r="E93" s="111" t="e">
        <f t="shared" si="14"/>
        <v>#REF!</v>
      </c>
    </row>
    <row r="94" spans="2:5" hidden="1">
      <c r="B94" s="36" t="s">
        <v>60</v>
      </c>
      <c r="C94" s="113" t="e">
        <f t="shared" ref="C94:E94" si="15">SUM(C88:C93)</f>
        <v>#REF!</v>
      </c>
      <c r="D94" s="113">
        <f>Sheet2!K14</f>
        <v>77.530092744852979</v>
      </c>
      <c r="E94" s="113" t="e">
        <f t="shared" si="15"/>
        <v>#REF!</v>
      </c>
    </row>
    <row r="95" spans="2:5" hidden="1">
      <c r="B95" s="36"/>
      <c r="C95" s="103"/>
      <c r="D95" s="103"/>
      <c r="E95" s="103"/>
    </row>
    <row r="96" spans="2:5" hidden="1">
      <c r="B96" s="36" t="s">
        <v>61</v>
      </c>
      <c r="C96" s="103"/>
      <c r="D96" s="103"/>
      <c r="E96" s="103"/>
    </row>
    <row r="97" spans="2:5" hidden="1">
      <c r="B97" s="12" t="s">
        <v>62</v>
      </c>
      <c r="C97" s="103" t="e">
        <f>#REF!</f>
        <v>#REF!</v>
      </c>
      <c r="D97" s="103">
        <f>Sheet2!K17</f>
        <v>7.7958297704400445</v>
      </c>
      <c r="E97" s="103" t="e">
        <f t="shared" si="14"/>
        <v>#REF!</v>
      </c>
    </row>
    <row r="98" spans="2:5" hidden="1">
      <c r="B98" s="12" t="s">
        <v>63</v>
      </c>
      <c r="C98" s="103" t="e">
        <f>#REF!</f>
        <v>#REF!</v>
      </c>
      <c r="D98" s="103">
        <f>Sheet2!K18</f>
        <v>11.492797474182728</v>
      </c>
      <c r="E98" s="103" t="e">
        <f t="shared" si="14"/>
        <v>#REF!</v>
      </c>
    </row>
    <row r="99" spans="2:5" hidden="1">
      <c r="B99" s="12" t="s">
        <v>64</v>
      </c>
      <c r="C99" s="103" t="e">
        <f>#REF!</f>
        <v>#REF!</v>
      </c>
      <c r="D99" s="103">
        <f>Sheet2!K19</f>
        <v>1.4822732355456161</v>
      </c>
      <c r="E99" s="103" t="e">
        <f t="shared" si="14"/>
        <v>#REF!</v>
      </c>
    </row>
    <row r="100" spans="2:5" hidden="1">
      <c r="B100" s="12" t="s">
        <v>65</v>
      </c>
      <c r="C100" s="103" t="e">
        <f>#REF!</f>
        <v>#REF!</v>
      </c>
      <c r="D100" s="103">
        <f>Sheet2!K20</f>
        <v>0</v>
      </c>
      <c r="E100" s="103" t="e">
        <f t="shared" si="14"/>
        <v>#REF!</v>
      </c>
    </row>
    <row r="101" spans="2:5" ht="13.5" hidden="1" thickBot="1">
      <c r="B101" s="44" t="s">
        <v>66</v>
      </c>
      <c r="C101" s="111" t="e">
        <f>#REF!</f>
        <v>#REF!</v>
      </c>
      <c r="D101" s="111">
        <f>Sheet2!K21</f>
        <v>0</v>
      </c>
      <c r="E101" s="111" t="e">
        <f t="shared" si="14"/>
        <v>#REF!</v>
      </c>
    </row>
    <row r="102" spans="2:5" ht="13.5" hidden="1" thickBot="1">
      <c r="B102" s="47" t="s">
        <v>67</v>
      </c>
      <c r="C102" s="98" t="e">
        <f t="shared" ref="C102:E102" si="16">SUM(C97:C101)</f>
        <v>#REF!</v>
      </c>
      <c r="D102" s="98">
        <f>Sheet2!K22</f>
        <v>20.770900480168386</v>
      </c>
      <c r="E102" s="98" t="e">
        <f t="shared" si="16"/>
        <v>#REF!</v>
      </c>
    </row>
    <row r="103" spans="2:5" ht="13.5" hidden="1" thickBot="1">
      <c r="B103" s="47" t="s">
        <v>68</v>
      </c>
      <c r="C103" s="98" t="e">
        <f t="shared" ref="C103:E103" si="17">C94+C102</f>
        <v>#REF!</v>
      </c>
      <c r="D103" s="98">
        <f>Sheet2!K23</f>
        <v>98.300993225021372</v>
      </c>
      <c r="E103" s="98" t="e">
        <f t="shared" si="17"/>
        <v>#REF!</v>
      </c>
    </row>
    <row r="104" spans="2:5" hidden="1">
      <c r="B104" s="36"/>
      <c r="C104" s="103"/>
      <c r="D104" s="103"/>
      <c r="E104" s="103"/>
    </row>
    <row r="105" spans="2:5" hidden="1">
      <c r="B105" s="36" t="s">
        <v>69</v>
      </c>
      <c r="C105" s="103"/>
      <c r="D105" s="103"/>
      <c r="E105" s="103"/>
    </row>
    <row r="106" spans="2:5" hidden="1">
      <c r="B106" s="36" t="s">
        <v>70</v>
      </c>
      <c r="C106" s="58" t="e">
        <f>#REF!</f>
        <v>#REF!</v>
      </c>
      <c r="D106" s="58">
        <f>Sheet2!K26</f>
        <v>59.730316384924031</v>
      </c>
      <c r="E106" s="58" t="e">
        <f t="shared" si="14"/>
        <v>#REF!</v>
      </c>
    </row>
    <row r="107" spans="2:5" hidden="1">
      <c r="B107" s="36"/>
      <c r="C107" s="103"/>
      <c r="D107" s="103"/>
      <c r="E107" s="103"/>
    </row>
    <row r="108" spans="2:5" hidden="1">
      <c r="B108" s="36" t="s">
        <v>71</v>
      </c>
      <c r="C108" s="103"/>
      <c r="D108" s="103"/>
      <c r="E108" s="103"/>
    </row>
    <row r="109" spans="2:5" hidden="1">
      <c r="B109" s="12" t="s">
        <v>72</v>
      </c>
      <c r="C109" s="103" t="e">
        <f>#REF!</f>
        <v>#REF!</v>
      </c>
      <c r="D109" s="103">
        <f>Sheet2!K29</f>
        <v>0</v>
      </c>
      <c r="E109" s="103" t="e">
        <f t="shared" si="14"/>
        <v>#REF!</v>
      </c>
    </row>
    <row r="110" spans="2:5" hidden="1">
      <c r="B110" s="12" t="s">
        <v>73</v>
      </c>
      <c r="C110" s="103" t="e">
        <f>#REF!</f>
        <v>#REF!</v>
      </c>
      <c r="D110" s="103">
        <f>Sheet2!K30</f>
        <v>0</v>
      </c>
      <c r="E110" s="103" t="e">
        <f t="shared" si="14"/>
        <v>#REF!</v>
      </c>
    </row>
    <row r="111" spans="2:5" hidden="1">
      <c r="B111" s="12" t="s">
        <v>146</v>
      </c>
      <c r="C111" s="103" t="e">
        <f>#REF!</f>
        <v>#REF!</v>
      </c>
      <c r="D111" s="103">
        <f>Sheet2!K31</f>
        <v>0</v>
      </c>
      <c r="E111" s="103" t="e">
        <f t="shared" si="14"/>
        <v>#REF!</v>
      </c>
    </row>
    <row r="112" spans="2:5" hidden="1">
      <c r="B112" s="12" t="s">
        <v>74</v>
      </c>
      <c r="C112" s="103" t="e">
        <f>#REF!</f>
        <v>#REF!</v>
      </c>
      <c r="D112" s="103">
        <f>Sheet2!K32</f>
        <v>16.918700256528318</v>
      </c>
      <c r="E112" s="103" t="e">
        <f t="shared" si="14"/>
        <v>#REF!</v>
      </c>
    </row>
    <row r="113" spans="2:5" ht="13.5" hidden="1" thickBot="1">
      <c r="B113" s="44" t="s">
        <v>75</v>
      </c>
      <c r="C113" s="111" t="e">
        <f>#REF!</f>
        <v>#REF!</v>
      </c>
      <c r="D113" s="111">
        <f>Sheet2!K33</f>
        <v>4.0439386963099384</v>
      </c>
      <c r="E113" s="111" t="e">
        <f t="shared" si="14"/>
        <v>#REF!</v>
      </c>
    </row>
    <row r="114" spans="2:5" hidden="1">
      <c r="B114" s="36" t="s">
        <v>76</v>
      </c>
      <c r="C114" s="113" t="e">
        <f t="shared" ref="C114:E114" si="18">SUM(C109:C113)</f>
        <v>#REF!</v>
      </c>
      <c r="D114" s="113">
        <f>Sheet2!K34</f>
        <v>20.962638952838258</v>
      </c>
      <c r="E114" s="113" t="e">
        <f t="shared" si="18"/>
        <v>#REF!</v>
      </c>
    </row>
    <row r="115" spans="2:5" hidden="1">
      <c r="B115" s="36"/>
      <c r="C115" s="103"/>
      <c r="D115" s="103"/>
      <c r="E115" s="103"/>
    </row>
    <row r="116" spans="2:5" hidden="1">
      <c r="B116" s="36" t="s">
        <v>77</v>
      </c>
      <c r="C116" s="103"/>
      <c r="D116" s="103"/>
      <c r="E116" s="103"/>
    </row>
    <row r="117" spans="2:5" hidden="1">
      <c r="B117" s="12" t="s">
        <v>78</v>
      </c>
      <c r="C117" s="103" t="e">
        <f>#REF!</f>
        <v>#REF!</v>
      </c>
      <c r="D117" s="103">
        <f>Sheet2!K37</f>
        <v>0</v>
      </c>
      <c r="E117" s="103" t="e">
        <f t="shared" si="14"/>
        <v>#REF!</v>
      </c>
    </row>
    <row r="118" spans="2:5" hidden="1">
      <c r="B118" s="12" t="s">
        <v>79</v>
      </c>
      <c r="C118" s="103" t="e">
        <f>#REF!</f>
        <v>#REF!</v>
      </c>
      <c r="D118" s="103">
        <f>Sheet2!K38</f>
        <v>13.714727356442808</v>
      </c>
      <c r="E118" s="103" t="e">
        <f t="shared" si="14"/>
        <v>#REF!</v>
      </c>
    </row>
    <row r="119" spans="2:5" hidden="1">
      <c r="B119" s="12" t="s">
        <v>80</v>
      </c>
      <c r="C119" s="103" t="e">
        <f>#REF!</f>
        <v>#REF!</v>
      </c>
      <c r="D119" s="103">
        <f>Sheet2!K39</f>
        <v>0</v>
      </c>
      <c r="E119" s="103" t="e">
        <f t="shared" si="14"/>
        <v>#REF!</v>
      </c>
    </row>
    <row r="120" spans="2:5" hidden="1">
      <c r="B120" s="12" t="s">
        <v>81</v>
      </c>
      <c r="C120" s="103" t="e">
        <f>#REF!</f>
        <v>#REF!</v>
      </c>
      <c r="D120" s="103">
        <f>Sheet2!K40</f>
        <v>3.0217720186805237</v>
      </c>
      <c r="E120" s="103" t="e">
        <f t="shared" si="14"/>
        <v>#REF!</v>
      </c>
    </row>
    <row r="121" spans="2:5" hidden="1">
      <c r="B121" s="12" t="s">
        <v>82</v>
      </c>
      <c r="C121" s="103" t="e">
        <f>#REF!</f>
        <v>#REF!</v>
      </c>
      <c r="D121" s="103">
        <f>Sheet2!K41</f>
        <v>0</v>
      </c>
      <c r="E121" s="103" t="e">
        <f t="shared" si="14"/>
        <v>#REF!</v>
      </c>
    </row>
    <row r="122" spans="2:5" ht="13.5" hidden="1" thickBot="1">
      <c r="B122" s="44" t="s">
        <v>83</v>
      </c>
      <c r="C122" s="111" t="e">
        <f>#REF!</f>
        <v>#REF!</v>
      </c>
      <c r="D122" s="111">
        <f>Sheet2!K42</f>
        <v>0.87153851213576261</v>
      </c>
      <c r="E122" s="111" t="e">
        <f t="shared" si="14"/>
        <v>#REF!</v>
      </c>
    </row>
    <row r="123" spans="2:5" ht="13.5" hidden="1" thickBot="1">
      <c r="B123" s="47" t="s">
        <v>84</v>
      </c>
      <c r="C123" s="98" t="e">
        <f t="shared" ref="C123:E123" si="19">SUM(C117:C122)</f>
        <v>#REF!</v>
      </c>
      <c r="D123" s="98">
        <f>Sheet2!K43</f>
        <v>17.608037887259094</v>
      </c>
      <c r="E123" s="98" t="e">
        <f t="shared" si="19"/>
        <v>#REF!</v>
      </c>
    </row>
    <row r="124" spans="2:5" ht="13.5" hidden="1" thickBot="1">
      <c r="B124" s="47" t="s">
        <v>85</v>
      </c>
      <c r="C124" s="98" t="e">
        <f t="shared" ref="C124:E124" si="20">C114+C123</f>
        <v>#REF!</v>
      </c>
      <c r="D124" s="98">
        <f>Sheet2!K44</f>
        <v>38.570676840097356</v>
      </c>
      <c r="E124" s="98" t="e">
        <f t="shared" si="20"/>
        <v>#REF!</v>
      </c>
    </row>
    <row r="125" spans="2:5" ht="13.5" hidden="1" thickBot="1">
      <c r="B125" s="47" t="s">
        <v>86</v>
      </c>
      <c r="C125" s="98" t="e">
        <f t="shared" ref="C125:E125" si="21">C124+C106</f>
        <v>#REF!</v>
      </c>
      <c r="D125" s="98">
        <f>Sheet2!K45</f>
        <v>98.300993225021372</v>
      </c>
      <c r="E125" s="98" t="e">
        <f t="shared" si="21"/>
        <v>#REF!</v>
      </c>
    </row>
    <row r="126" spans="2:5" hidden="1"/>
    <row r="127" spans="2:5" hidden="1">
      <c r="C127" s="104" t="e">
        <f>C103-C125</f>
        <v>#REF!</v>
      </c>
      <c r="D127" s="104">
        <f>D103-D125</f>
        <v>0</v>
      </c>
      <c r="E127" s="104" t="e">
        <f>E103-E125</f>
        <v>#REF!</v>
      </c>
    </row>
    <row r="128" spans="2:5" hidden="1">
      <c r="B128" s="59" t="s">
        <v>159</v>
      </c>
      <c r="C128" s="55" t="e">
        <f>C88+C89+C90+C91+C92+C97+C98+C99-C110-C111-C113-C118-C119-C120-C122</f>
        <v>#REF!</v>
      </c>
      <c r="D128" s="55">
        <f t="shared" ref="D128:E128" si="22">D88+D89+D90+D91+D92+D97+D98+D99-D110-D111-D113-D118-D119-D120-D122</f>
        <v>75.289087680063162</v>
      </c>
      <c r="E128" s="55" t="e">
        <f t="shared" si="22"/>
        <v>#REF!</v>
      </c>
    </row>
    <row r="129" spans="2:5" hidden="1">
      <c r="B129" s="59" t="s">
        <v>160</v>
      </c>
      <c r="C129" s="55" t="e">
        <f>C109+C117-C101-C130</f>
        <v>#REF!</v>
      </c>
      <c r="D129" s="55">
        <f t="shared" ref="D129:E129" si="23">D109+D117-D101-D130</f>
        <v>0</v>
      </c>
      <c r="E129" s="55" t="e">
        <f t="shared" si="23"/>
        <v>#REF!</v>
      </c>
    </row>
    <row r="130" spans="2:5" hidden="1">
      <c r="B130" s="59" t="s">
        <v>172</v>
      </c>
      <c r="C130" s="55">
        <v>3.3</v>
      </c>
      <c r="D130" s="55"/>
      <c r="E130" s="55">
        <f>C130</f>
        <v>3.3</v>
      </c>
    </row>
    <row r="131" spans="2:5" hidden="1"/>
  </sheetData>
  <customSheetViews>
    <customSheetView guid="{38CD2C20-855C-4B70-ADA6-5FED1C172A6A}" hiddenRows="1" state="hidden">
      <selection activeCell="G24" sqref="G24"/>
      <pageMargins left="0.7" right="0.7" top="0.75" bottom="0.75" header="0.3" footer="0.3"/>
      <pageSetup paperSize="9" orientation="portrait" r:id="rId1"/>
    </customSheetView>
  </customSheetViews>
  <mergeCells count="1">
    <mergeCell ref="B84:E84"/>
  </mergeCells>
  <pageMargins left="0.7" right="0.7" top="0.75" bottom="0.75" header="0.3" footer="0.3"/>
  <pageSetup paperSize="9" orientation="portrait" r:id="rId2"/>
  <ignoredErrors>
    <ignoredError sqref="E14 D94:E94 D114:E114 E123 D102:D103 D123:D1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defaultRowHeight="12.75"/>
  <sheetData/>
  <customSheetViews>
    <customSheetView guid="{38CD2C20-855C-4B70-ADA6-5FED1C172A6A}" state="hidden">
      <selection activeCell="H23" sqref="H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7"/>
  <sheetViews>
    <sheetView workbookViewId="0">
      <selection activeCell="O23" sqref="O23"/>
    </sheetView>
  </sheetViews>
  <sheetFormatPr defaultRowHeight="12.75"/>
  <cols>
    <col min="3" max="3" width="30.5703125" bestFit="1" customWidth="1"/>
    <col min="4" max="4" width="8.140625" bestFit="1" customWidth="1"/>
    <col min="5" max="5" width="14.5703125" customWidth="1"/>
    <col min="6" max="6" width="12.85546875" customWidth="1"/>
    <col min="8" max="8" width="30.5703125" bestFit="1" customWidth="1"/>
  </cols>
  <sheetData>
    <row r="3" spans="3:11">
      <c r="I3">
        <v>3.0406</v>
      </c>
    </row>
    <row r="4" spans="3:11">
      <c r="C4" s="372" t="s">
        <v>165</v>
      </c>
      <c r="D4" s="372"/>
      <c r="E4" s="372"/>
      <c r="F4" s="372"/>
      <c r="H4" s="372" t="s">
        <v>165</v>
      </c>
      <c r="I4" s="372"/>
      <c r="J4" s="372"/>
      <c r="K4" s="372"/>
    </row>
    <row r="5" spans="3:11" ht="19.5">
      <c r="C5" s="125" t="s">
        <v>14</v>
      </c>
      <c r="D5" s="43" t="s">
        <v>145</v>
      </c>
      <c r="E5" s="43" t="s">
        <v>173</v>
      </c>
      <c r="F5" s="43" t="s">
        <v>127</v>
      </c>
      <c r="H5" s="125" t="s">
        <v>14</v>
      </c>
      <c r="I5" s="43" t="s">
        <v>145</v>
      </c>
      <c r="J5" s="43" t="s">
        <v>173</v>
      </c>
      <c r="K5" s="43" t="s">
        <v>127</v>
      </c>
    </row>
    <row r="6" spans="3:11">
      <c r="C6" s="36" t="s">
        <v>52</v>
      </c>
      <c r="D6" s="46"/>
      <c r="E6" s="46"/>
      <c r="F6" s="46"/>
      <c r="H6" s="36" t="s">
        <v>52</v>
      </c>
      <c r="I6" s="46"/>
      <c r="J6" s="46"/>
      <c r="K6" s="46"/>
    </row>
    <row r="7" spans="3:11">
      <c r="C7" s="36" t="s">
        <v>53</v>
      </c>
      <c r="D7" s="46"/>
      <c r="E7" s="46"/>
      <c r="F7" s="46"/>
      <c r="H7" s="36" t="s">
        <v>53</v>
      </c>
      <c r="I7" s="46"/>
      <c r="J7" s="46"/>
      <c r="K7" s="46"/>
    </row>
    <row r="8" spans="3:11">
      <c r="C8" s="13" t="s">
        <v>54</v>
      </c>
      <c r="D8" s="34">
        <v>118897</v>
      </c>
      <c r="E8" s="34">
        <v>28256</v>
      </c>
      <c r="F8" s="34">
        <f>SUM(D8:E8)</f>
        <v>147153</v>
      </c>
      <c r="H8" s="13" t="s">
        <v>54</v>
      </c>
      <c r="I8" s="103">
        <f>(D8/$I$3)/1000</f>
        <v>39.103137538643693</v>
      </c>
      <c r="J8" s="103">
        <f t="shared" ref="J8:K23" si="0">(E8/$I$3)/1000</f>
        <v>9.2929027165690989</v>
      </c>
      <c r="K8" s="103">
        <f t="shared" si="0"/>
        <v>48.396040255212782</v>
      </c>
    </row>
    <row r="9" spans="3:11">
      <c r="C9" s="13" t="s">
        <v>55</v>
      </c>
      <c r="D9" s="34"/>
      <c r="E9" s="34">
        <f>18185+8027</f>
        <v>26212</v>
      </c>
      <c r="F9" s="34">
        <f t="shared" ref="F9:F42" si="1">SUM(D9:E9)</f>
        <v>26212</v>
      </c>
      <c r="H9" s="13" t="s">
        <v>55</v>
      </c>
      <c r="I9" s="103">
        <f t="shared" ref="I9:I45" si="2">(D9/$I$3)/1000</f>
        <v>0</v>
      </c>
      <c r="J9" s="103">
        <f t="shared" si="0"/>
        <v>8.6206669736236279</v>
      </c>
      <c r="K9" s="103">
        <f t="shared" si="0"/>
        <v>8.6206669736236279</v>
      </c>
    </row>
    <row r="10" spans="3:11">
      <c r="C10" s="13" t="s">
        <v>56</v>
      </c>
      <c r="D10" s="34"/>
      <c r="E10" s="34">
        <f>34662+795+22264</f>
        <v>57721</v>
      </c>
      <c r="F10" s="34">
        <f t="shared" si="1"/>
        <v>57721</v>
      </c>
      <c r="H10" s="13" t="s">
        <v>56</v>
      </c>
      <c r="I10" s="103">
        <f t="shared" si="2"/>
        <v>0</v>
      </c>
      <c r="J10" s="103">
        <f t="shared" si="0"/>
        <v>18.983424324146551</v>
      </c>
      <c r="K10" s="103">
        <f t="shared" si="0"/>
        <v>18.983424324146551</v>
      </c>
    </row>
    <row r="11" spans="3:11">
      <c r="C11" s="12" t="s">
        <v>57</v>
      </c>
      <c r="D11" s="34"/>
      <c r="E11" s="34"/>
      <c r="F11" s="34">
        <f t="shared" si="1"/>
        <v>0</v>
      </c>
      <c r="H11" s="12" t="s">
        <v>57</v>
      </c>
      <c r="I11" s="103">
        <f t="shared" si="2"/>
        <v>0</v>
      </c>
      <c r="J11" s="103">
        <f t="shared" si="0"/>
        <v>0</v>
      </c>
      <c r="K11" s="103">
        <f t="shared" si="0"/>
        <v>0</v>
      </c>
    </row>
    <row r="12" spans="3:11">
      <c r="C12" s="12" t="s">
        <v>58</v>
      </c>
      <c r="D12" s="34">
        <v>517</v>
      </c>
      <c r="E12" s="34"/>
      <c r="F12" s="34">
        <f t="shared" si="1"/>
        <v>517</v>
      </c>
      <c r="H12" s="12" t="s">
        <v>58</v>
      </c>
      <c r="I12" s="103">
        <f t="shared" si="2"/>
        <v>0.17003223048082614</v>
      </c>
      <c r="J12" s="103">
        <f t="shared" si="0"/>
        <v>0</v>
      </c>
      <c r="K12" s="103">
        <f t="shared" si="0"/>
        <v>0.17003223048082614</v>
      </c>
    </row>
    <row r="13" spans="3:11" ht="13.5" thickBot="1">
      <c r="C13" s="44" t="s">
        <v>59</v>
      </c>
      <c r="D13" s="41"/>
      <c r="E13" s="41">
        <v>4135</v>
      </c>
      <c r="F13" s="41">
        <f t="shared" si="1"/>
        <v>4135</v>
      </c>
      <c r="H13" s="44" t="s">
        <v>59</v>
      </c>
      <c r="I13" s="111">
        <f t="shared" si="2"/>
        <v>0</v>
      </c>
      <c r="J13" s="111">
        <f t="shared" si="0"/>
        <v>1.3599289613891994</v>
      </c>
      <c r="K13" s="111">
        <f t="shared" si="0"/>
        <v>1.3599289613891994</v>
      </c>
    </row>
    <row r="14" spans="3:11">
      <c r="C14" s="36" t="s">
        <v>60</v>
      </c>
      <c r="D14" s="53">
        <f t="shared" ref="D14:F14" si="3">SUM(D8:D13)</f>
        <v>119414</v>
      </c>
      <c r="E14" s="53">
        <f t="shared" si="3"/>
        <v>116324</v>
      </c>
      <c r="F14" s="53">
        <f t="shared" si="3"/>
        <v>235738</v>
      </c>
      <c r="H14" s="36" t="s">
        <v>60</v>
      </c>
      <c r="I14" s="113">
        <f t="shared" si="2"/>
        <v>39.273169769124515</v>
      </c>
      <c r="J14" s="113">
        <f t="shared" si="0"/>
        <v>38.256922975728479</v>
      </c>
      <c r="K14" s="113">
        <f t="shared" si="0"/>
        <v>77.530092744852979</v>
      </c>
    </row>
    <row r="15" spans="3:11">
      <c r="C15" s="36"/>
      <c r="D15" s="34"/>
      <c r="E15" s="34"/>
      <c r="F15" s="34"/>
      <c r="H15" s="36"/>
      <c r="I15" s="103"/>
      <c r="J15" s="103"/>
      <c r="K15" s="103"/>
    </row>
    <row r="16" spans="3:11">
      <c r="C16" s="36" t="s">
        <v>61</v>
      </c>
      <c r="D16" s="34"/>
      <c r="E16" s="34"/>
      <c r="F16" s="34"/>
      <c r="H16" s="36" t="s">
        <v>61</v>
      </c>
      <c r="I16" s="103"/>
      <c r="J16" s="103"/>
      <c r="K16" s="103"/>
    </row>
    <row r="17" spans="3:11">
      <c r="C17" s="12" t="s">
        <v>62</v>
      </c>
      <c r="D17" s="34">
        <v>22402</v>
      </c>
      <c r="E17" s="34">
        <v>1302</v>
      </c>
      <c r="F17" s="34">
        <f t="shared" si="1"/>
        <v>23704</v>
      </c>
      <c r="H17" s="12" t="s">
        <v>62</v>
      </c>
      <c r="I17" s="103">
        <f t="shared" si="2"/>
        <v>7.367624810892587</v>
      </c>
      <c r="J17" s="103">
        <f t="shared" si="0"/>
        <v>0.42820495954745774</v>
      </c>
      <c r="K17" s="103">
        <f t="shared" si="0"/>
        <v>7.7958297704400445</v>
      </c>
    </row>
    <row r="18" spans="3:11">
      <c r="C18" s="12" t="s">
        <v>63</v>
      </c>
      <c r="D18" s="34">
        <v>34945</v>
      </c>
      <c r="E18" s="34"/>
      <c r="F18" s="34">
        <f t="shared" si="1"/>
        <v>34945</v>
      </c>
      <c r="H18" s="12" t="s">
        <v>63</v>
      </c>
      <c r="I18" s="103">
        <f t="shared" si="2"/>
        <v>11.492797474182728</v>
      </c>
      <c r="J18" s="103">
        <f t="shared" si="0"/>
        <v>0</v>
      </c>
      <c r="K18" s="103">
        <f t="shared" si="0"/>
        <v>11.492797474182728</v>
      </c>
    </row>
    <row r="19" spans="3:11">
      <c r="C19" s="12" t="s">
        <v>64</v>
      </c>
      <c r="D19" s="34">
        <v>4507</v>
      </c>
      <c r="E19" s="34"/>
      <c r="F19" s="34">
        <f t="shared" si="1"/>
        <v>4507</v>
      </c>
      <c r="H19" s="12" t="s">
        <v>64</v>
      </c>
      <c r="I19" s="103">
        <f t="shared" si="2"/>
        <v>1.4822732355456161</v>
      </c>
      <c r="J19" s="103">
        <f t="shared" si="0"/>
        <v>0</v>
      </c>
      <c r="K19" s="103">
        <f t="shared" si="0"/>
        <v>1.4822732355456161</v>
      </c>
    </row>
    <row r="20" spans="3:11">
      <c r="C20" s="12" t="s">
        <v>65</v>
      </c>
      <c r="D20" s="34"/>
      <c r="E20" s="34"/>
      <c r="F20" s="34">
        <f t="shared" si="1"/>
        <v>0</v>
      </c>
      <c r="H20" s="12" t="s">
        <v>65</v>
      </c>
      <c r="I20" s="103">
        <f t="shared" si="2"/>
        <v>0</v>
      </c>
      <c r="J20" s="103">
        <f t="shared" si="0"/>
        <v>0</v>
      </c>
      <c r="K20" s="103">
        <f t="shared" si="0"/>
        <v>0</v>
      </c>
    </row>
    <row r="21" spans="3:11" ht="13.5" thickBot="1">
      <c r="C21" s="44" t="s">
        <v>66</v>
      </c>
      <c r="D21" s="41"/>
      <c r="E21" s="41"/>
      <c r="F21" s="41">
        <f t="shared" si="1"/>
        <v>0</v>
      </c>
      <c r="H21" s="44" t="s">
        <v>66</v>
      </c>
      <c r="I21" s="111">
        <f t="shared" si="2"/>
        <v>0</v>
      </c>
      <c r="J21" s="111">
        <f t="shared" si="0"/>
        <v>0</v>
      </c>
      <c r="K21" s="111">
        <f t="shared" si="0"/>
        <v>0</v>
      </c>
    </row>
    <row r="22" spans="3:11" ht="13.5" thickBot="1">
      <c r="C22" s="47" t="s">
        <v>67</v>
      </c>
      <c r="D22" s="131">
        <f t="shared" ref="D22:F22" si="4">SUM(D17:D21)</f>
        <v>61854</v>
      </c>
      <c r="E22" s="131">
        <f t="shared" si="4"/>
        <v>1302</v>
      </c>
      <c r="F22" s="131">
        <f t="shared" si="4"/>
        <v>63156</v>
      </c>
      <c r="H22" s="47" t="s">
        <v>67</v>
      </c>
      <c r="I22" s="98">
        <f t="shared" si="2"/>
        <v>20.342695520620932</v>
      </c>
      <c r="J22" s="98">
        <f t="shared" si="0"/>
        <v>0.42820495954745774</v>
      </c>
      <c r="K22" s="98">
        <f t="shared" si="0"/>
        <v>20.770900480168386</v>
      </c>
    </row>
    <row r="23" spans="3:11" ht="13.5" thickBot="1">
      <c r="C23" s="47" t="s">
        <v>68</v>
      </c>
      <c r="D23" s="131">
        <f t="shared" ref="D23:F23" si="5">D14+D22</f>
        <v>181268</v>
      </c>
      <c r="E23" s="131">
        <f t="shared" si="5"/>
        <v>117626</v>
      </c>
      <c r="F23" s="131">
        <f t="shared" si="5"/>
        <v>298894</v>
      </c>
      <c r="H23" s="47" t="s">
        <v>68</v>
      </c>
      <c r="I23" s="98">
        <f t="shared" si="2"/>
        <v>59.615865289745443</v>
      </c>
      <c r="J23" s="98">
        <f t="shared" si="0"/>
        <v>38.685127935275929</v>
      </c>
      <c r="K23" s="98">
        <f t="shared" si="0"/>
        <v>98.300993225021372</v>
      </c>
    </row>
    <row r="24" spans="3:11">
      <c r="C24" s="36"/>
      <c r="D24" s="34"/>
      <c r="E24" s="34"/>
      <c r="F24" s="34"/>
      <c r="H24" s="36"/>
      <c r="I24" s="103"/>
      <c r="J24" s="103"/>
      <c r="K24" s="103"/>
    </row>
    <row r="25" spans="3:11">
      <c r="C25" s="36" t="s">
        <v>69</v>
      </c>
      <c r="D25" s="34"/>
      <c r="E25" s="34"/>
      <c r="F25" s="34"/>
      <c r="H25" s="36" t="s">
        <v>69</v>
      </c>
      <c r="I25" s="103"/>
      <c r="J25" s="103"/>
      <c r="K25" s="103"/>
    </row>
    <row r="26" spans="3:11">
      <c r="C26" s="36" t="s">
        <v>70</v>
      </c>
      <c r="D26" s="54">
        <v>105827</v>
      </c>
      <c r="E26" s="54">
        <v>75789</v>
      </c>
      <c r="F26" s="54">
        <f t="shared" si="1"/>
        <v>181616</v>
      </c>
      <c r="H26" s="36" t="s">
        <v>70</v>
      </c>
      <c r="I26" s="58">
        <f t="shared" si="2"/>
        <v>34.804643820298622</v>
      </c>
      <c r="J26" s="58">
        <f t="shared" ref="J26:J45" si="6">(E26/$I$3)/1000</f>
        <v>24.925672564625401</v>
      </c>
      <c r="K26" s="58">
        <f t="shared" ref="K26:K45" si="7">(F26/$I$3)/1000</f>
        <v>59.730316384924031</v>
      </c>
    </row>
    <row r="27" spans="3:11">
      <c r="C27" s="36"/>
      <c r="D27" s="34"/>
      <c r="E27" s="34"/>
      <c r="F27" s="34"/>
      <c r="H27" s="36"/>
      <c r="I27" s="103"/>
      <c r="J27" s="103"/>
      <c r="K27" s="103"/>
    </row>
    <row r="28" spans="3:11">
      <c r="C28" s="36" t="s">
        <v>71</v>
      </c>
      <c r="D28" s="34"/>
      <c r="E28" s="34"/>
      <c r="F28" s="34"/>
      <c r="H28" s="36" t="s">
        <v>71</v>
      </c>
      <c r="I28" s="103"/>
      <c r="J28" s="103"/>
      <c r="K28" s="103"/>
    </row>
    <row r="29" spans="3:11">
      <c r="C29" s="12" t="s">
        <v>72</v>
      </c>
      <c r="D29" s="34"/>
      <c r="E29" s="34"/>
      <c r="F29" s="34">
        <f t="shared" si="1"/>
        <v>0</v>
      </c>
      <c r="H29" s="12" t="s">
        <v>72</v>
      </c>
      <c r="I29" s="103">
        <f t="shared" si="2"/>
        <v>0</v>
      </c>
      <c r="J29" s="103">
        <f t="shared" si="6"/>
        <v>0</v>
      </c>
      <c r="K29" s="103">
        <f t="shared" si="7"/>
        <v>0</v>
      </c>
    </row>
    <row r="30" spans="3:11">
      <c r="C30" s="12" t="s">
        <v>73</v>
      </c>
      <c r="D30" s="34"/>
      <c r="E30" s="34"/>
      <c r="F30" s="34">
        <f t="shared" si="1"/>
        <v>0</v>
      </c>
      <c r="H30" s="12" t="s">
        <v>73</v>
      </c>
      <c r="I30" s="103">
        <f t="shared" si="2"/>
        <v>0</v>
      </c>
      <c r="J30" s="103">
        <f t="shared" si="6"/>
        <v>0</v>
      </c>
      <c r="K30" s="103">
        <f t="shared" si="7"/>
        <v>0</v>
      </c>
    </row>
    <row r="31" spans="3:11">
      <c r="C31" s="12" t="s">
        <v>146</v>
      </c>
      <c r="D31" s="34"/>
      <c r="E31" s="34"/>
      <c r="F31" s="34">
        <f t="shared" si="1"/>
        <v>0</v>
      </c>
      <c r="H31" s="12" t="s">
        <v>146</v>
      </c>
      <c r="I31" s="103">
        <f t="shared" si="2"/>
        <v>0</v>
      </c>
      <c r="J31" s="103">
        <f t="shared" si="6"/>
        <v>0</v>
      </c>
      <c r="K31" s="103">
        <f t="shared" si="7"/>
        <v>0</v>
      </c>
    </row>
    <row r="32" spans="3:11">
      <c r="C32" s="12" t="s">
        <v>74</v>
      </c>
      <c r="D32" s="34">
        <v>21768</v>
      </c>
      <c r="E32" s="34">
        <v>29675</v>
      </c>
      <c r="F32" s="34">
        <f t="shared" si="1"/>
        <v>51443</v>
      </c>
      <c r="H32" s="12" t="s">
        <v>74</v>
      </c>
      <c r="I32" s="103">
        <f t="shared" si="2"/>
        <v>7.1591133328948233</v>
      </c>
      <c r="J32" s="103">
        <f t="shared" si="6"/>
        <v>9.7595869236334938</v>
      </c>
      <c r="K32" s="103">
        <f t="shared" si="7"/>
        <v>16.918700256528318</v>
      </c>
    </row>
    <row r="33" spans="3:11" ht="13.5" thickBot="1">
      <c r="C33" s="44" t="s">
        <v>75</v>
      </c>
      <c r="D33" s="41">
        <v>134</v>
      </c>
      <c r="E33" s="41">
        <v>12162</v>
      </c>
      <c r="F33" s="41">
        <f t="shared" si="1"/>
        <v>12296</v>
      </c>
      <c r="H33" s="44" t="s">
        <v>75</v>
      </c>
      <c r="I33" s="111">
        <f t="shared" si="2"/>
        <v>4.4070249292902715E-2</v>
      </c>
      <c r="J33" s="111">
        <f t="shared" si="6"/>
        <v>3.999868447017036</v>
      </c>
      <c r="K33" s="111">
        <f t="shared" si="7"/>
        <v>4.0439386963099384</v>
      </c>
    </row>
    <row r="34" spans="3:11">
      <c r="C34" s="36" t="s">
        <v>76</v>
      </c>
      <c r="D34" s="53">
        <f t="shared" ref="D34:F34" si="8">SUM(D29:D33)</f>
        <v>21902</v>
      </c>
      <c r="E34" s="53">
        <f t="shared" si="8"/>
        <v>41837</v>
      </c>
      <c r="F34" s="53">
        <f t="shared" si="8"/>
        <v>63739</v>
      </c>
      <c r="H34" s="36" t="s">
        <v>76</v>
      </c>
      <c r="I34" s="113">
        <f t="shared" si="2"/>
        <v>7.2031835821877257</v>
      </c>
      <c r="J34" s="113">
        <f t="shared" si="6"/>
        <v>13.75945537065053</v>
      </c>
      <c r="K34" s="113">
        <f t="shared" si="7"/>
        <v>20.962638952838258</v>
      </c>
    </row>
    <row r="35" spans="3:11">
      <c r="C35" s="36"/>
      <c r="D35" s="34"/>
      <c r="E35" s="34"/>
      <c r="F35" s="34"/>
      <c r="H35" s="36"/>
      <c r="I35" s="103"/>
      <c r="J35" s="103"/>
      <c r="K35" s="103"/>
    </row>
    <row r="36" spans="3:11">
      <c r="C36" s="36" t="s">
        <v>77</v>
      </c>
      <c r="D36" s="34"/>
      <c r="E36" s="34"/>
      <c r="F36" s="34"/>
      <c r="H36" s="36" t="s">
        <v>77</v>
      </c>
      <c r="I36" s="103"/>
      <c r="J36" s="103"/>
      <c r="K36" s="103"/>
    </row>
    <row r="37" spans="3:11">
      <c r="C37" s="12" t="s">
        <v>78</v>
      </c>
      <c r="D37" s="34"/>
      <c r="E37" s="34"/>
      <c r="F37" s="34">
        <f t="shared" si="1"/>
        <v>0</v>
      </c>
      <c r="H37" s="12" t="s">
        <v>78</v>
      </c>
      <c r="I37" s="103">
        <f t="shared" si="2"/>
        <v>0</v>
      </c>
      <c r="J37" s="103">
        <f t="shared" si="6"/>
        <v>0</v>
      </c>
      <c r="K37" s="103">
        <f t="shared" si="7"/>
        <v>0</v>
      </c>
    </row>
    <row r="38" spans="3:11">
      <c r="C38" s="12" t="s">
        <v>79</v>
      </c>
      <c r="D38" s="34">
        <v>41701</v>
      </c>
      <c r="E38" s="34"/>
      <c r="F38" s="34">
        <f t="shared" si="1"/>
        <v>41701</v>
      </c>
      <c r="H38" s="12" t="s">
        <v>79</v>
      </c>
      <c r="I38" s="103">
        <f t="shared" si="2"/>
        <v>13.714727356442808</v>
      </c>
      <c r="J38" s="103">
        <f t="shared" si="6"/>
        <v>0</v>
      </c>
      <c r="K38" s="103">
        <f t="shared" si="7"/>
        <v>13.714727356442808</v>
      </c>
    </row>
    <row r="39" spans="3:11">
      <c r="C39" s="12" t="s">
        <v>80</v>
      </c>
      <c r="D39" s="34"/>
      <c r="E39" s="34"/>
      <c r="F39" s="34">
        <f t="shared" si="1"/>
        <v>0</v>
      </c>
      <c r="H39" s="12" t="s">
        <v>80</v>
      </c>
      <c r="I39" s="103">
        <f t="shared" si="2"/>
        <v>0</v>
      </c>
      <c r="J39" s="103">
        <f t="shared" si="6"/>
        <v>0</v>
      </c>
      <c r="K39" s="103">
        <f t="shared" si="7"/>
        <v>0</v>
      </c>
    </row>
    <row r="40" spans="3:11">
      <c r="C40" s="12" t="s">
        <v>81</v>
      </c>
      <c r="D40" s="34">
        <v>9188</v>
      </c>
      <c r="E40" s="34"/>
      <c r="F40" s="34">
        <f t="shared" si="1"/>
        <v>9188</v>
      </c>
      <c r="H40" s="12" t="s">
        <v>81</v>
      </c>
      <c r="I40" s="103">
        <f t="shared" si="2"/>
        <v>3.0217720186805237</v>
      </c>
      <c r="J40" s="103">
        <f t="shared" si="6"/>
        <v>0</v>
      </c>
      <c r="K40" s="103">
        <f t="shared" si="7"/>
        <v>3.0217720186805237</v>
      </c>
    </row>
    <row r="41" spans="3:11">
      <c r="C41" s="12" t="s">
        <v>82</v>
      </c>
      <c r="D41" s="34"/>
      <c r="E41" s="34"/>
      <c r="F41" s="34">
        <f t="shared" si="1"/>
        <v>0</v>
      </c>
      <c r="H41" s="12" t="s">
        <v>82</v>
      </c>
      <c r="I41" s="103">
        <f t="shared" si="2"/>
        <v>0</v>
      </c>
      <c r="J41" s="103">
        <f t="shared" si="6"/>
        <v>0</v>
      </c>
      <c r="K41" s="103">
        <f t="shared" si="7"/>
        <v>0</v>
      </c>
    </row>
    <row r="42" spans="3:11" ht="13.5" thickBot="1">
      <c r="C42" s="44" t="s">
        <v>83</v>
      </c>
      <c r="D42" s="41">
        <v>2650</v>
      </c>
      <c r="E42" s="41"/>
      <c r="F42" s="41">
        <f t="shared" si="1"/>
        <v>2650</v>
      </c>
      <c r="H42" s="44" t="s">
        <v>83</v>
      </c>
      <c r="I42" s="111">
        <f t="shared" si="2"/>
        <v>0.87153851213576261</v>
      </c>
      <c r="J42" s="111">
        <f t="shared" si="6"/>
        <v>0</v>
      </c>
      <c r="K42" s="111">
        <f t="shared" si="7"/>
        <v>0.87153851213576261</v>
      </c>
    </row>
    <row r="43" spans="3:11" ht="13.5" thickBot="1">
      <c r="C43" s="47" t="s">
        <v>84</v>
      </c>
      <c r="D43" s="131">
        <f t="shared" ref="D43:F43" si="9">SUM(D37:D42)</f>
        <v>53539</v>
      </c>
      <c r="E43" s="131">
        <f t="shared" si="9"/>
        <v>0</v>
      </c>
      <c r="F43" s="131">
        <f t="shared" si="9"/>
        <v>53539</v>
      </c>
      <c r="H43" s="47" t="s">
        <v>84</v>
      </c>
      <c r="I43" s="98">
        <f t="shared" si="2"/>
        <v>17.608037887259094</v>
      </c>
      <c r="J43" s="98">
        <f t="shared" si="6"/>
        <v>0</v>
      </c>
      <c r="K43" s="98">
        <f t="shared" si="7"/>
        <v>17.608037887259094</v>
      </c>
    </row>
    <row r="44" spans="3:11" ht="13.5" thickBot="1">
      <c r="C44" s="47" t="s">
        <v>85</v>
      </c>
      <c r="D44" s="131">
        <f t="shared" ref="D44:F44" si="10">D34+D43</f>
        <v>75441</v>
      </c>
      <c r="E44" s="131">
        <f t="shared" si="10"/>
        <v>41837</v>
      </c>
      <c r="F44" s="131">
        <f t="shared" si="10"/>
        <v>117278</v>
      </c>
      <c r="H44" s="47" t="s">
        <v>85</v>
      </c>
      <c r="I44" s="98">
        <f t="shared" si="2"/>
        <v>24.811221469446821</v>
      </c>
      <c r="J44" s="98">
        <f t="shared" si="6"/>
        <v>13.75945537065053</v>
      </c>
      <c r="K44" s="98">
        <f t="shared" si="7"/>
        <v>38.570676840097356</v>
      </c>
    </row>
    <row r="45" spans="3:11" ht="13.5" thickBot="1">
      <c r="C45" s="47" t="s">
        <v>86</v>
      </c>
      <c r="D45" s="131">
        <f t="shared" ref="D45:F45" si="11">D44+D26</f>
        <v>181268</v>
      </c>
      <c r="E45" s="131">
        <f t="shared" si="11"/>
        <v>117626</v>
      </c>
      <c r="F45" s="131">
        <f t="shared" si="11"/>
        <v>298894</v>
      </c>
      <c r="H45" s="47" t="s">
        <v>86</v>
      </c>
      <c r="I45" s="98">
        <f t="shared" si="2"/>
        <v>59.615865289745443</v>
      </c>
      <c r="J45" s="98">
        <f t="shared" si="6"/>
        <v>38.685127935275929</v>
      </c>
      <c r="K45" s="98">
        <f t="shared" si="7"/>
        <v>98.300993225021372</v>
      </c>
    </row>
    <row r="47" spans="3:11">
      <c r="D47" s="132">
        <f>D45-D23</f>
        <v>0</v>
      </c>
      <c r="E47" s="132">
        <f t="shared" ref="E47:F47" si="12">E45-E23</f>
        <v>0</v>
      </c>
      <c r="F47" s="132">
        <f t="shared" si="12"/>
        <v>0</v>
      </c>
      <c r="I47" s="132">
        <f>I45-I23</f>
        <v>0</v>
      </c>
      <c r="J47" s="132">
        <f t="shared" ref="J47:K47" si="13">J45-J23</f>
        <v>0</v>
      </c>
      <c r="K47" s="132">
        <f t="shared" si="13"/>
        <v>0</v>
      </c>
    </row>
  </sheetData>
  <customSheetViews>
    <customSheetView guid="{38CD2C20-855C-4B70-ADA6-5FED1C172A6A}" state="hidden">
      <selection activeCell="O23" sqref="O23"/>
      <pageMargins left="0.7" right="0.7" top="0.75" bottom="0.75" header="0.3" footer="0.3"/>
    </customSheetView>
  </customSheetViews>
  <mergeCells count="2">
    <mergeCell ref="C4:F4"/>
    <mergeCell ref="H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38CD2C20-855C-4B70-ADA6-5FED1C172A6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Proforma II by Qtr</vt:lpstr>
      <vt:lpstr>Tables Front Section excl acq</vt:lpstr>
      <vt:lpstr>IFRS 11</vt:lpstr>
      <vt:lpstr>Acquired Entities</vt:lpstr>
      <vt:lpstr>Segment Tables Summary Notes</vt:lpstr>
      <vt:lpstr>Proforma I by Qtr</vt:lpstr>
      <vt:lpstr>Pro-forma by segment</vt:lpstr>
      <vt:lpstr>Segment by Qtr notes</vt:lpstr>
      <vt:lpstr>Proforma Key figures</vt:lpstr>
      <vt:lpstr>Proforma Primaries</vt:lpstr>
      <vt:lpstr>Sheet1</vt:lpstr>
      <vt:lpstr>Sheet2</vt:lpstr>
      <vt:lpstr>Sheet3</vt:lpstr>
      <vt:lpstr>'Acquired Entities'!Print_Area</vt:lpstr>
      <vt:lpstr>'IFRS 11'!Print_Area</vt:lpstr>
      <vt:lpstr>'Proforma I by Qtr'!Print_Area</vt:lpstr>
      <vt:lpstr>'Proforma II by Qtr'!Print_Area</vt:lpstr>
      <vt:lpstr>'Segment by Qtr notes'!Print_Area</vt:lpstr>
      <vt:lpstr>'Segment Tables Summary Notes'!Print_Area</vt:lpstr>
      <vt:lpstr>'Tables Front Section excl acq'!Print_Area</vt:lpstr>
    </vt:vector>
  </TitlesOfParts>
  <Company>Rabarber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Michael</dc:creator>
  <cp:lastModifiedBy>Lindholm, Laura</cp:lastModifiedBy>
  <cp:lastPrinted>2016-01-26T15:19:44Z</cp:lastPrinted>
  <dcterms:created xsi:type="dcterms:W3CDTF">2008-11-06T20:09:30Z</dcterms:created>
  <dcterms:modified xsi:type="dcterms:W3CDTF">2016-04-25T19:14:51Z</dcterms:modified>
</cp:coreProperties>
</file>